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ltonsantos\Documents\Cris Adm\Prestação de contas 2022\"/>
    </mc:Choice>
  </mc:AlternateContent>
  <xr:revisionPtr revIDLastSave="0" documentId="8_{656636F6-E48D-4D7B-987D-ED2D76C11277}" xr6:coauthVersionLast="47" xr6:coauthVersionMax="47" xr10:uidLastSave="{00000000-0000-0000-0000-000000000000}"/>
  <bookViews>
    <workbookView xWindow="-120" yWindow="-120" windowWidth="20640" windowHeight="11160" tabRatio="897" firstSheet="4" activeTab="11" xr2:uid="{00000000-000D-0000-FFFF-FFFF00000000}"/>
  </bookViews>
  <sheets>
    <sheet name="Minuta Janeiro" sheetId="6" r:id="rId1"/>
    <sheet name="Minuta Fevereiro" sheetId="7" r:id="rId2"/>
    <sheet name="Minuta Março" sheetId="8" r:id="rId3"/>
    <sheet name="Minuta Abril" sheetId="9" r:id="rId4"/>
    <sheet name="Minuta Maio" sheetId="10" r:id="rId5"/>
    <sheet name="Minuta Junho" sheetId="11" r:id="rId6"/>
    <sheet name="Minuta Agosto" sheetId="13" r:id="rId7"/>
    <sheet name="Minuta Julho" sheetId="12" r:id="rId8"/>
    <sheet name="Minuta Setembro" sheetId="14" r:id="rId9"/>
    <sheet name="Planilha2" sheetId="19" r:id="rId10"/>
    <sheet name="Planilha1" sheetId="18" r:id="rId11"/>
    <sheet name="Minuta Outubro" sheetId="15" r:id="rId12"/>
    <sheet name="Minuta Novembro" sheetId="16" r:id="rId13"/>
    <sheet name="Planilha3" sheetId="20" r:id="rId14"/>
    <sheet name="Minuta Dezembro" sheetId="17" r:id="rId15"/>
    <sheet name="Dados" sheetId="2" r:id="rId16"/>
  </sheets>
  <definedNames>
    <definedName name="_xlnm._FilterDatabase" localSheetId="4" hidden="1">'Minuta Maio'!$C$33:$M$56</definedName>
    <definedName name="Encargos">Dados!$C$2:$C$4</definedName>
    <definedName name="Grupos">Dados!$A$1:$G$1</definedName>
    <definedName name="Locações_Diversas">Dados!$F$2</definedName>
    <definedName name="Materiais_Consumo">Dados!$A$2:$A$6</definedName>
    <definedName name="Outras_Despesas">Dados!$G$2</definedName>
    <definedName name="Recursos_Humanos">Dados!$B$2:$B$4</definedName>
    <definedName name="Serviços_Terceiros">Dados!$E$2:$E$4</definedName>
    <definedName name="Utilidades_Públicas">Dados!$D$2:$D$6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6" l="1"/>
  <c r="I27" i="6"/>
  <c r="I40" i="6"/>
  <c r="I25" i="17" l="1"/>
  <c r="I25" i="16"/>
  <c r="I25" i="15"/>
  <c r="I25" i="14"/>
  <c r="I25" i="13"/>
  <c r="I25" i="12"/>
  <c r="I25" i="11"/>
  <c r="I25" i="10"/>
  <c r="I59" i="9"/>
  <c r="I25" i="9"/>
  <c r="I60" i="7"/>
  <c r="I25" i="8"/>
  <c r="I25" i="7"/>
  <c r="I25" i="6"/>
  <c r="I58" i="17" l="1"/>
  <c r="I27" i="17"/>
  <c r="I26" i="17"/>
  <c r="I24" i="17"/>
  <c r="I23" i="17"/>
  <c r="I22" i="17"/>
  <c r="I21" i="17"/>
  <c r="I20" i="17"/>
  <c r="I58" i="16"/>
  <c r="I27" i="16"/>
  <c r="I26" i="16"/>
  <c r="I24" i="16"/>
  <c r="I23" i="16"/>
  <c r="I22" i="16"/>
  <c r="I21" i="16"/>
  <c r="I20" i="16"/>
  <c r="I58" i="15"/>
  <c r="I27" i="15"/>
  <c r="I26" i="15"/>
  <c r="I24" i="15"/>
  <c r="I23" i="15"/>
  <c r="I22" i="15"/>
  <c r="I21" i="15"/>
  <c r="I20" i="15"/>
  <c r="I58" i="14"/>
  <c r="I27" i="14"/>
  <c r="I26" i="14"/>
  <c r="I24" i="14"/>
  <c r="I23" i="14"/>
  <c r="I22" i="14"/>
  <c r="I21" i="14"/>
  <c r="I20" i="14"/>
  <c r="I58" i="13"/>
  <c r="I27" i="13"/>
  <c r="I26" i="13"/>
  <c r="I24" i="13"/>
  <c r="I23" i="13"/>
  <c r="I22" i="13"/>
  <c r="I21" i="13"/>
  <c r="I20" i="13"/>
  <c r="I58" i="12"/>
  <c r="I27" i="12"/>
  <c r="I26" i="12"/>
  <c r="I24" i="12"/>
  <c r="I23" i="12"/>
  <c r="I22" i="12"/>
  <c r="I21" i="12"/>
  <c r="I20" i="12"/>
  <c r="I58" i="11"/>
  <c r="I27" i="11"/>
  <c r="I26" i="11"/>
  <c r="I24" i="11"/>
  <c r="I23" i="11"/>
  <c r="I22" i="11"/>
  <c r="I21" i="11"/>
  <c r="I20" i="11"/>
  <c r="I58" i="10"/>
  <c r="I27" i="10"/>
  <c r="I26" i="10"/>
  <c r="I24" i="10"/>
  <c r="I23" i="10"/>
  <c r="I22" i="10"/>
  <c r="I21" i="10"/>
  <c r="I20" i="10"/>
  <c r="I27" i="9"/>
  <c r="I26" i="9"/>
  <c r="I24" i="9"/>
  <c r="I23" i="9"/>
  <c r="I22" i="9"/>
  <c r="I21" i="9"/>
  <c r="I20" i="9"/>
  <c r="I56" i="8"/>
  <c r="I27" i="8"/>
  <c r="I26" i="8"/>
  <c r="I24" i="8"/>
  <c r="I23" i="8"/>
  <c r="I22" i="8"/>
  <c r="I21" i="8"/>
  <c r="I20" i="8"/>
  <c r="I27" i="7"/>
  <c r="I26" i="7"/>
  <c r="I24" i="7"/>
  <c r="I23" i="7"/>
  <c r="I22" i="7"/>
  <c r="I21" i="7"/>
  <c r="I20" i="7"/>
  <c r="I24" i="6"/>
  <c r="I23" i="6"/>
  <c r="I22" i="6"/>
  <c r="I21" i="6"/>
  <c r="I20" i="6"/>
  <c r="I12" i="6"/>
  <c r="I14" i="6" s="1"/>
  <c r="I28" i="17" l="1"/>
  <c r="I28" i="16"/>
  <c r="I28" i="15"/>
  <c r="I28" i="14"/>
  <c r="I28" i="13"/>
  <c r="I28" i="12"/>
  <c r="I28" i="11"/>
  <c r="I28" i="10"/>
  <c r="I28" i="9"/>
  <c r="I28" i="8"/>
  <c r="I28" i="7"/>
  <c r="I28" i="6"/>
  <c r="I29" i="6" s="1"/>
  <c r="I31" i="6" s="1"/>
  <c r="I10" i="7" l="1"/>
  <c r="I12" i="7" s="1"/>
  <c r="I14" i="7" s="1"/>
  <c r="I29" i="7" s="1"/>
  <c r="I31" i="7" s="1"/>
  <c r="I10" i="8" l="1"/>
  <c r="I12" i="8" s="1"/>
  <c r="I14" i="8" s="1"/>
  <c r="I29" i="8" s="1"/>
  <c r="I31" i="8" s="1"/>
  <c r="I10" i="9" l="1"/>
  <c r="I12" i="9" s="1"/>
  <c r="I14" i="9" s="1"/>
  <c r="I29" i="9" s="1"/>
  <c r="I31" i="9" s="1"/>
  <c r="I10" i="10" l="1"/>
  <c r="I12" i="10" s="1"/>
  <c r="I14" i="10" s="1"/>
  <c r="I10" i="11" l="1"/>
  <c r="I12" i="11" s="1"/>
  <c r="I14" i="11" s="1"/>
  <c r="I29" i="11" s="1"/>
  <c r="I31" i="11" s="1"/>
  <c r="I10" i="12" l="1"/>
  <c r="I12" i="12" s="1"/>
  <c r="I14" i="12" s="1"/>
  <c r="I29" i="12" s="1"/>
  <c r="I31" i="12" s="1"/>
  <c r="I10" i="13" l="1"/>
  <c r="I12" i="13" s="1"/>
  <c r="I14" i="13" s="1"/>
  <c r="I29" i="13" s="1"/>
  <c r="I31" i="13" s="1"/>
  <c r="I10" i="14" l="1"/>
  <c r="I12" i="14" s="1"/>
  <c r="I14" i="14" s="1"/>
  <c r="I29" i="14" s="1"/>
  <c r="I31" i="14" s="1"/>
  <c r="I10" i="15" l="1"/>
  <c r="I12" i="15" s="1"/>
  <c r="I14" i="15" s="1"/>
  <c r="I29" i="15" s="1"/>
  <c r="I31" i="15" s="1"/>
  <c r="I10" i="16" l="1"/>
  <c r="I12" i="16" s="1"/>
  <c r="I14" i="16" s="1"/>
  <c r="I29" i="16" s="1"/>
  <c r="I31" i="16" s="1"/>
  <c r="I10" i="17" s="1"/>
  <c r="I12" i="17" s="1"/>
  <c r="I14" i="17" s="1"/>
  <c r="I29" i="17" s="1"/>
  <c r="I31" i="17" s="1"/>
</calcChain>
</file>

<file path=xl/sharedStrings.xml><?xml version="1.0" encoding="utf-8"?>
<sst xmlns="http://schemas.openxmlformats.org/spreadsheetml/2006/main" count="1659" uniqueCount="242">
  <si>
    <t>VALORES PREVISTOS - R$</t>
  </si>
  <si>
    <t>DOC. DE CRÉDITO Nº</t>
  </si>
  <si>
    <t xml:space="preserve">DATA </t>
  </si>
  <si>
    <t>DOC.BANCARIO</t>
  </si>
  <si>
    <t>TOTAL</t>
  </si>
  <si>
    <t>RECURSOS PRÓPRIOS APLICADOS PELA ENTIDADE</t>
  </si>
  <si>
    <t>DEMONSTRATIVO DAS DESPESAS REALIZADAS</t>
  </si>
  <si>
    <t xml:space="preserve">PERÍODO DE REALIZAÇÃO MÊS: </t>
  </si>
  <si>
    <t>CATEGORIA OU FINALIDADE DA DESPESA</t>
  </si>
  <si>
    <t xml:space="preserve">VALOR APLICADO R$ </t>
  </si>
  <si>
    <t>GÊNEROS ALIMENTÍCIOS</t>
  </si>
  <si>
    <t>LOCAÇÕES DIVERSAS</t>
  </si>
  <si>
    <t>MEDICAMENTOS</t>
  </si>
  <si>
    <t>OUTRAS DESPESAS</t>
  </si>
  <si>
    <t>RECURSOS HUMANOS</t>
  </si>
  <si>
    <t>UTILIDADES PÚBLICAS (7)</t>
  </si>
  <si>
    <t>TOTAL DAS DESPESAS</t>
  </si>
  <si>
    <t>RECURSO PÚBLICO NÃO APLICADO</t>
  </si>
  <si>
    <t>VALOR DEVOLVIDO AO ÓRGÃO CONCESSOR</t>
  </si>
  <si>
    <t>VALOR AUTORIZADO PARA APLICAÇÃO NO MÊS SEGUINTE</t>
  </si>
  <si>
    <t>VALOR R$</t>
  </si>
  <si>
    <t>PRESIDENTE</t>
  </si>
  <si>
    <t>Encargos</t>
  </si>
  <si>
    <t>FGTS</t>
  </si>
  <si>
    <t>GRUPO</t>
  </si>
  <si>
    <t>FORNECEDOR/ COLABORADOR</t>
  </si>
  <si>
    <t>Materiais_Consumo</t>
  </si>
  <si>
    <t>Recursos_Humanos</t>
  </si>
  <si>
    <t>Utilidades_Públicas</t>
  </si>
  <si>
    <t>RESUMO DA NATUREZA DA DESPESA</t>
  </si>
  <si>
    <t>MATERIAIS DE CONSUMO</t>
  </si>
  <si>
    <t>SERVIÇOS DE TERCEIRO</t>
  </si>
  <si>
    <t>Férias</t>
  </si>
  <si>
    <t>13º Salário</t>
  </si>
  <si>
    <t>VALORES DE REPASSE -R$</t>
  </si>
  <si>
    <t>Bc</t>
  </si>
  <si>
    <t>NF</t>
  </si>
  <si>
    <t>Conf.Prefeitura</t>
  </si>
  <si>
    <t>DATA DO PAGAMENTO DOC. FISCAL</t>
  </si>
  <si>
    <t>Telefone</t>
  </si>
  <si>
    <t>Gás</t>
  </si>
  <si>
    <t>ESPECIFICAÇÃO DO DOC.FISCAL</t>
  </si>
  <si>
    <t>Itapecerica da Serra,</t>
  </si>
  <si>
    <t>DEMONSTRATIVO DOS REPASSES PÚBLICOS</t>
  </si>
  <si>
    <t>Pl</t>
  </si>
  <si>
    <t>colocar o dia e mês</t>
  </si>
  <si>
    <t>Material Didático</t>
  </si>
  <si>
    <t>Material Pedagógico</t>
  </si>
  <si>
    <t>INSS</t>
  </si>
  <si>
    <t>PIS</t>
  </si>
  <si>
    <t>Serviços_Terceiros</t>
  </si>
  <si>
    <t>Chamamento Público Nº 003/2021 - SE</t>
  </si>
  <si>
    <t xml:space="preserve">SALDO REPROGRAMADO </t>
  </si>
  <si>
    <t>RENDIMENTOS DA APLICAÇÃO FINANCERIA DOS RECURSOS PÚBLICOS</t>
  </si>
  <si>
    <t>Janeiro de 2022</t>
  </si>
  <si>
    <t>Material de Escritório/Papelaria</t>
  </si>
  <si>
    <t>Material de Manutenção</t>
  </si>
  <si>
    <t>Energia</t>
  </si>
  <si>
    <t>DOCUMENTO FISCAL</t>
  </si>
  <si>
    <t>Con.Bc</t>
  </si>
  <si>
    <t>de 2022</t>
  </si>
  <si>
    <t>Fevereiro de 2022</t>
  </si>
  <si>
    <t>Março de 2022</t>
  </si>
  <si>
    <t>Maio de 2022</t>
  </si>
  <si>
    <t>Junho de 2022</t>
  </si>
  <si>
    <t>Julho de 2022</t>
  </si>
  <si>
    <t>Agosto de 2022</t>
  </si>
  <si>
    <t>Novembro de 2022</t>
  </si>
  <si>
    <t>Dezembro de 2022</t>
  </si>
  <si>
    <t>Abril de 2022</t>
  </si>
  <si>
    <t>Setembro de 2022</t>
  </si>
  <si>
    <t>Outubro de 2022</t>
  </si>
  <si>
    <t>Termo de Colaboração 010/2021</t>
  </si>
  <si>
    <t>SEGUE ANEXO PRESTAÇÃO DE CONTAS REFERENTE AOS RECURSOS RECEBIDOS POR MEIO DO TERMO DE COLABORAÇÃO Nº 010/2021 - CONFORME A LEI FEDERAL Nº13.019/2017, ALTERADA PELA LEI FEDERAL Nº13.204/2015 E O DECRETO MUNICIPAL Nº2.630/2016.</t>
  </si>
  <si>
    <t>DECLARO NA QUALIDADE DE RESPONSÁVEL PELO CASA DA CRIANÇA IZILDINHA, SOB AS PENALIDADES DA LEI, QUE A DOCUMENTAÇÃO ACIMA RELACIONADA COMPROVA A EXATA APLICAÇÃO DOS RECURSOS RECEBIDOS PARA OS FINS INDICADOS.</t>
  </si>
  <si>
    <t>Cristina Oliveira</t>
  </si>
  <si>
    <t>Locações_Diversas</t>
  </si>
  <si>
    <t>Locação de Impressora</t>
  </si>
  <si>
    <t>Outras_Despesas</t>
  </si>
  <si>
    <t>Seguro Imóvel</t>
  </si>
  <si>
    <t>Folha de Pagamento</t>
  </si>
  <si>
    <t>Internet</t>
  </si>
  <si>
    <t>Publicação de Balanço</t>
  </si>
  <si>
    <t>Contabilidade</t>
  </si>
  <si>
    <t>Serv. De Mão de Obra</t>
  </si>
  <si>
    <t>NF. 20.933</t>
  </si>
  <si>
    <t>Haga e Haga</t>
  </si>
  <si>
    <t>Material de manutenção</t>
  </si>
  <si>
    <t>Rescisão</t>
  </si>
  <si>
    <t>Erika Alves de Jesus Dornelas Soares</t>
  </si>
  <si>
    <t>Jayne Gabriel Duarte Silva</t>
  </si>
  <si>
    <t>NF 19.467</t>
  </si>
  <si>
    <t>Extintex Materiais de Seguro</t>
  </si>
  <si>
    <t>Extintores</t>
  </si>
  <si>
    <t>Fatura 01/2022</t>
  </si>
  <si>
    <t>Vivo</t>
  </si>
  <si>
    <t>Telefone 01/2022</t>
  </si>
  <si>
    <t>Enel</t>
  </si>
  <si>
    <t>Energia 01/2022</t>
  </si>
  <si>
    <t>Fatura 02/2022</t>
  </si>
  <si>
    <t>Energia 02/2022</t>
  </si>
  <si>
    <t>FGTS 01/2022</t>
  </si>
  <si>
    <t>Fundo de Garantia</t>
  </si>
  <si>
    <t>Holerite 01/2022</t>
  </si>
  <si>
    <t>Walqueline da Silva Santos</t>
  </si>
  <si>
    <t>Josivania Barbosa</t>
  </si>
  <si>
    <t>Claudio Pereira da Silva</t>
  </si>
  <si>
    <t>Tereza Maria de Camargo</t>
  </si>
  <si>
    <t>Andrea Pereira da Silva</t>
  </si>
  <si>
    <t>Fatura</t>
  </si>
  <si>
    <t>Kicopia Soluções</t>
  </si>
  <si>
    <t>NF 18.295</t>
  </si>
  <si>
    <t>Material de Limpeza/Higiene</t>
  </si>
  <si>
    <t xml:space="preserve">Supermercado Bandeira </t>
  </si>
  <si>
    <t>Água/Esgoto</t>
  </si>
  <si>
    <t>Sabesp</t>
  </si>
  <si>
    <t>Água/Esgoto 02/2022</t>
  </si>
  <si>
    <t>FGTS 02/2022</t>
  </si>
  <si>
    <t>Holerite 02/2022</t>
  </si>
  <si>
    <t>Bruna Gabriely da Silva</t>
  </si>
  <si>
    <t>Maria Clara Gimenes de Freitas</t>
  </si>
  <si>
    <t>Catia Aparecida Burgos</t>
  </si>
  <si>
    <t>10 de fevereiro</t>
  </si>
  <si>
    <t>04 de março</t>
  </si>
  <si>
    <t>18 de abril</t>
  </si>
  <si>
    <t>Fatura 10900</t>
  </si>
  <si>
    <t>Paghiper Serviços Online Eireli</t>
  </si>
  <si>
    <t>Internet 01/2022</t>
  </si>
  <si>
    <t>Fatura 110009</t>
  </si>
  <si>
    <t>Guia 02/2022</t>
  </si>
  <si>
    <t>ok</t>
  </si>
  <si>
    <t>Josimara Barbosa</t>
  </si>
  <si>
    <t>Telefônica Brasil - Vivo</t>
  </si>
  <si>
    <t>Telefone 02/2022</t>
  </si>
  <si>
    <t>Emily Silva Abreu</t>
  </si>
  <si>
    <t>Fatura 11119</t>
  </si>
  <si>
    <t>Paghiper Serviços Online</t>
  </si>
  <si>
    <t>Internet 03/2022</t>
  </si>
  <si>
    <t>Ministério da Fazenda</t>
  </si>
  <si>
    <t>PIS 02/2022</t>
  </si>
  <si>
    <t>20 de maio</t>
  </si>
  <si>
    <t>Fatura 03/2022</t>
  </si>
  <si>
    <t>Telefone 03/2022</t>
  </si>
  <si>
    <t>Sabep</t>
  </si>
  <si>
    <t>Água/Esgoto 03/2022</t>
  </si>
  <si>
    <t>Fatura 04/2022</t>
  </si>
  <si>
    <t>Energia 04/2022</t>
  </si>
  <si>
    <t>Holerite 03/2022</t>
  </si>
  <si>
    <t>Maria Clara Gimene de Freitas</t>
  </si>
  <si>
    <t>Guia 03/2022</t>
  </si>
  <si>
    <t>FGTS 03/2022</t>
  </si>
  <si>
    <t>Fatura 11219</t>
  </si>
  <si>
    <t>Internet 04/2022</t>
  </si>
  <si>
    <t>Kicopia</t>
  </si>
  <si>
    <t>11 de julho</t>
  </si>
  <si>
    <t>Guia 04/2022</t>
  </si>
  <si>
    <t>PIS 04/2022</t>
  </si>
  <si>
    <t>FGTS 04/2022</t>
  </si>
  <si>
    <t>Telefone 04/2022</t>
  </si>
  <si>
    <t>Fatura 05/2022</t>
  </si>
  <si>
    <t>Energia 05/2022</t>
  </si>
  <si>
    <t>Água/Esgoto 01/2022</t>
  </si>
  <si>
    <t>Holerite 04/2022</t>
  </si>
  <si>
    <t>Rescisão (06/05)</t>
  </si>
  <si>
    <t>NF 131</t>
  </si>
  <si>
    <t>Ivone Begliomini</t>
  </si>
  <si>
    <t>Fatura 14597</t>
  </si>
  <si>
    <t>Fatura 11322</t>
  </si>
  <si>
    <t>Internet 05/2022</t>
  </si>
  <si>
    <t>NF 4027</t>
  </si>
  <si>
    <t xml:space="preserve">Papelaria Pappel e Informática </t>
  </si>
  <si>
    <t>Telefone 05/2022</t>
  </si>
  <si>
    <t>Energia 03/2022</t>
  </si>
  <si>
    <t>Rescisão (25/05)</t>
  </si>
  <si>
    <t>FGTS 05/2O22</t>
  </si>
  <si>
    <t>ENCARGOS</t>
  </si>
  <si>
    <t>RECIBO 05/2022</t>
  </si>
  <si>
    <t>EdilaineSilva Gonçalves Santos</t>
  </si>
  <si>
    <t>Paloma Sousa Campos</t>
  </si>
  <si>
    <t>NF 11420</t>
  </si>
  <si>
    <t>PAGHIPER</t>
  </si>
  <si>
    <t>INTERNET</t>
  </si>
  <si>
    <t>GUIA  04/2022</t>
  </si>
  <si>
    <t>SABESP</t>
  </si>
  <si>
    <t>AGUA/ESGOTO</t>
  </si>
  <si>
    <t>GUIA  02/2022</t>
  </si>
  <si>
    <t>GUIA 06/2022</t>
  </si>
  <si>
    <t>ENEL</t>
  </si>
  <si>
    <t>Energia 06/2022</t>
  </si>
  <si>
    <t>Telefone 06/2022</t>
  </si>
  <si>
    <t>NF 18852</t>
  </si>
  <si>
    <t>SUPER MERCADO BANDEIRA</t>
  </si>
  <si>
    <t>Guia 05/2022</t>
  </si>
  <si>
    <t>PIS 05/2022</t>
  </si>
  <si>
    <t>Fatura 14885</t>
  </si>
  <si>
    <t>NF 4.175</t>
  </si>
  <si>
    <t>GUIA  03/2022</t>
  </si>
  <si>
    <t>FGTS 07/2O22</t>
  </si>
  <si>
    <t>GUIA 07/2022</t>
  </si>
  <si>
    <t>RECIBO 06/2022</t>
  </si>
  <si>
    <t>Raquel Ferreira de Oliveira</t>
  </si>
  <si>
    <t>GUIA  05/2022</t>
  </si>
  <si>
    <t>Telefone 07/2022</t>
  </si>
  <si>
    <t>Fatura 15070</t>
  </si>
  <si>
    <t>RECIBO 07/2022</t>
  </si>
  <si>
    <t>65.259.18</t>
  </si>
  <si>
    <t>material pedagogico</t>
  </si>
  <si>
    <t>Energia 07/2022</t>
  </si>
  <si>
    <t>NF 0275</t>
  </si>
  <si>
    <t>PIS 01/2022</t>
  </si>
  <si>
    <t>FGTS 06/2O22</t>
  </si>
  <si>
    <t>GUIA 08/2022</t>
  </si>
  <si>
    <t>GUIA  06/2022</t>
  </si>
  <si>
    <t>Energia 08/2022</t>
  </si>
  <si>
    <t>PIS 06/2022</t>
  </si>
  <si>
    <t>GUIA</t>
  </si>
  <si>
    <t>PIS /2022</t>
  </si>
  <si>
    <t>NF 18962</t>
  </si>
  <si>
    <t>NF 4.277</t>
  </si>
  <si>
    <t>GUIA 01/2022</t>
  </si>
  <si>
    <t>GUIA  07/2022</t>
  </si>
  <si>
    <t>GUIA 09/2022</t>
  </si>
  <si>
    <t>Energia 09/2022</t>
  </si>
  <si>
    <t>FGTS 08/2O22</t>
  </si>
  <si>
    <t>RECIBO 08/2022</t>
  </si>
  <si>
    <t xml:space="preserve">RECIBO/férias </t>
  </si>
  <si>
    <t>PIS 08/2022</t>
  </si>
  <si>
    <t>RECIBO 09/2022</t>
  </si>
  <si>
    <t>PIS 09/2022</t>
  </si>
  <si>
    <t>GUIA 10/2022</t>
  </si>
  <si>
    <t>Telefone 10/2022</t>
  </si>
  <si>
    <t>GUIA  08/2022</t>
  </si>
  <si>
    <t>GUIA  10/2022</t>
  </si>
  <si>
    <t>Energia 10/2022</t>
  </si>
  <si>
    <t>GUIA  09/2022</t>
  </si>
  <si>
    <t>RECIBO10/2022</t>
  </si>
  <si>
    <t>NF 11896</t>
  </si>
  <si>
    <t>NF 4007027</t>
  </si>
  <si>
    <t>Porto seguro</t>
  </si>
  <si>
    <t>seguro imóvel</t>
  </si>
  <si>
    <t>NF 4485</t>
  </si>
  <si>
    <t>Papelaria  Pappel 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</si>
</sst>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mbria"/>
      <family val="1"/>
      <scheme val="major"/>
    </font>
    <font>
      <b/>
      <sz val="18"/>
      <color theme="1"/>
      <name val="Times New Roman"/>
      <family val="1"/>
    </font>
    <font>
      <b/>
      <sz val="12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MV Boli"/>
    </font>
    <font>
      <sz val="10"/>
      <color theme="1"/>
      <name val="MV Boli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AF"/>
        <bgColor indexed="64"/>
      </patternFill>
    </fill>
  </fills>
  <borders count="6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27" xfId="0" applyFont="1" applyBorder="1"/>
    <xf numFmtId="0" fontId="2" fillId="0" borderId="28" xfId="0" applyFont="1" applyBorder="1"/>
    <xf numFmtId="0" fontId="0" fillId="0" borderId="0" xfId="0" applyProtection="1">
      <protection locked="0"/>
    </xf>
    <xf numFmtId="44" fontId="5" fillId="0" borderId="0" xfId="0" applyNumberFormat="1" applyFont="1" applyAlignment="1" applyProtection="1">
      <alignment vertical="center"/>
      <protection locked="0"/>
    </xf>
    <xf numFmtId="44" fontId="7" fillId="0" borderId="7" xfId="0" applyNumberFormat="1" applyFont="1" applyBorder="1" applyAlignment="1" applyProtection="1">
      <alignment vertical="center"/>
      <protection locked="0"/>
    </xf>
    <xf numFmtId="164" fontId="7" fillId="0" borderId="47" xfId="1" applyNumberFormat="1" applyFont="1" applyFill="1" applyBorder="1" applyAlignment="1" applyProtection="1">
      <alignment horizontal="left" vertical="center"/>
    </xf>
    <xf numFmtId="164" fontId="7" fillId="0" borderId="48" xfId="1" applyNumberFormat="1" applyFont="1" applyFill="1" applyBorder="1" applyAlignment="1" applyProtection="1">
      <alignment horizontal="left" vertical="center"/>
    </xf>
    <xf numFmtId="164" fontId="7" fillId="0" borderId="49" xfId="1" applyNumberFormat="1" applyFont="1" applyFill="1" applyBorder="1" applyAlignment="1" applyProtection="1">
      <alignment horizontal="left" vertical="center"/>
    </xf>
    <xf numFmtId="0" fontId="5" fillId="0" borderId="0" xfId="0" applyFont="1" applyProtection="1">
      <protection locked="0"/>
    </xf>
    <xf numFmtId="44" fontId="8" fillId="0" borderId="22" xfId="0" applyNumberFormat="1" applyFont="1" applyBorder="1" applyAlignment="1" applyProtection="1">
      <alignment horizontal="center" vertical="center"/>
      <protection locked="0"/>
    </xf>
    <xf numFmtId="44" fontId="6" fillId="0" borderId="0" xfId="0" applyNumberFormat="1" applyFont="1" applyAlignment="1" applyProtection="1">
      <alignment vertical="center"/>
      <protection locked="0"/>
    </xf>
    <xf numFmtId="44" fontId="4" fillId="0" borderId="0" xfId="0" applyNumberFormat="1" applyFont="1" applyAlignment="1" applyProtection="1">
      <alignment vertical="center"/>
      <protection locked="0"/>
    </xf>
    <xf numFmtId="44" fontId="5" fillId="0" borderId="37" xfId="1" applyFont="1" applyFill="1" applyBorder="1" applyAlignment="1" applyProtection="1">
      <alignment horizontal="left" vertical="center"/>
    </xf>
    <xf numFmtId="165" fontId="0" fillId="0" borderId="0" xfId="0" applyNumberFormat="1" applyProtection="1">
      <protection locked="0"/>
    </xf>
    <xf numFmtId="165" fontId="5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14" fontId="8" fillId="0" borderId="41" xfId="0" applyNumberFormat="1" applyFont="1" applyBorder="1" applyAlignment="1" applyProtection="1">
      <alignment horizontal="center" vertical="center"/>
      <protection locked="0"/>
    </xf>
    <xf numFmtId="14" fontId="8" fillId="0" borderId="22" xfId="0" applyNumberFormat="1" applyFont="1" applyBorder="1" applyAlignment="1" applyProtection="1">
      <alignment horizontal="center" vertical="center"/>
      <protection locked="0"/>
    </xf>
    <xf numFmtId="44" fontId="8" fillId="0" borderId="33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0" fillId="0" borderId="0" xfId="0" applyAlignment="1" applyProtection="1">
      <alignment vertical="center"/>
      <protection locked="0"/>
    </xf>
    <xf numFmtId="44" fontId="9" fillId="0" borderId="4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44" fontId="2" fillId="0" borderId="0" xfId="0" applyNumberFormat="1" applyFont="1" applyAlignment="1">
      <alignment horizontal="right" vertical="center"/>
    </xf>
    <xf numFmtId="44" fontId="12" fillId="0" borderId="0" xfId="0" applyNumberFormat="1" applyFont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44" fontId="7" fillId="0" borderId="43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/>
    </xf>
    <xf numFmtId="0" fontId="6" fillId="0" borderId="50" xfId="0" applyFont="1" applyBorder="1" applyAlignment="1">
      <alignment horizontal="center" vertical="center"/>
    </xf>
    <xf numFmtId="44" fontId="6" fillId="0" borderId="0" xfId="0" applyNumberFormat="1" applyFont="1" applyAlignment="1">
      <alignment vertical="center" wrapText="1"/>
    </xf>
    <xf numFmtId="0" fontId="13" fillId="0" borderId="50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44" fontId="7" fillId="0" borderId="37" xfId="0" applyNumberFormat="1" applyFont="1" applyBorder="1" applyAlignment="1">
      <alignment vertical="center"/>
    </xf>
    <xf numFmtId="44" fontId="8" fillId="0" borderId="55" xfId="0" applyNumberFormat="1" applyFont="1" applyBorder="1" applyAlignment="1" applyProtection="1">
      <alignment horizontal="center" vertical="center"/>
      <protection locked="0"/>
    </xf>
    <xf numFmtId="0" fontId="5" fillId="0" borderId="50" xfId="0" applyFont="1" applyBorder="1"/>
    <xf numFmtId="44" fontId="7" fillId="0" borderId="57" xfId="0" applyNumberFormat="1" applyFont="1" applyBorder="1" applyAlignment="1">
      <alignment vertical="center"/>
    </xf>
    <xf numFmtId="44" fontId="5" fillId="0" borderId="52" xfId="0" applyNumberFormat="1" applyFont="1" applyBorder="1" applyAlignment="1" applyProtection="1">
      <alignment vertical="center"/>
      <protection locked="0"/>
    </xf>
    <xf numFmtId="44" fontId="5" fillId="0" borderId="53" xfId="0" applyNumberFormat="1" applyFont="1" applyBorder="1" applyAlignment="1" applyProtection="1">
      <alignment vertical="center"/>
      <protection locked="0"/>
    </xf>
    <xf numFmtId="164" fontId="5" fillId="0" borderId="48" xfId="1" applyNumberFormat="1" applyFont="1" applyFill="1" applyBorder="1" applyAlignment="1" applyProtection="1">
      <alignment horizontal="left" vertical="center"/>
      <protection locked="0"/>
    </xf>
    <xf numFmtId="164" fontId="5" fillId="0" borderId="48" xfId="1" applyNumberFormat="1" applyFont="1" applyFill="1" applyBorder="1" applyAlignment="1" applyProtection="1">
      <alignment horizontal="left" vertical="center"/>
    </xf>
    <xf numFmtId="44" fontId="7" fillId="0" borderId="59" xfId="0" applyNumberFormat="1" applyFont="1" applyBorder="1" applyAlignment="1">
      <alignment vertical="center"/>
    </xf>
    <xf numFmtId="44" fontId="5" fillId="0" borderId="35" xfId="0" applyNumberFormat="1" applyFont="1" applyBorder="1" applyAlignment="1" applyProtection="1">
      <alignment vertical="center"/>
      <protection locked="0"/>
    </xf>
    <xf numFmtId="44" fontId="5" fillId="0" borderId="59" xfId="0" applyNumberFormat="1" applyFont="1" applyBorder="1" applyAlignment="1" applyProtection="1">
      <alignment vertical="center"/>
      <protection locked="0"/>
    </xf>
    <xf numFmtId="44" fontId="5" fillId="0" borderId="43" xfId="0" applyNumberFormat="1" applyFont="1" applyBorder="1" applyAlignment="1" applyProtection="1">
      <alignment vertical="center"/>
      <protection locked="0"/>
    </xf>
    <xf numFmtId="44" fontId="7" fillId="0" borderId="60" xfId="0" applyNumberFormat="1" applyFont="1" applyBorder="1" applyAlignment="1">
      <alignment horizontal="center" vertical="center" wrapText="1"/>
    </xf>
    <xf numFmtId="14" fontId="5" fillId="0" borderId="60" xfId="0" applyNumberFormat="1" applyFont="1" applyBorder="1" applyAlignment="1" applyProtection="1">
      <alignment horizontal="center" vertical="center" wrapText="1"/>
      <protection locked="0"/>
    </xf>
    <xf numFmtId="44" fontId="7" fillId="0" borderId="53" xfId="0" applyNumberFormat="1" applyFont="1" applyBorder="1" applyAlignment="1">
      <alignment vertical="center"/>
    </xf>
    <xf numFmtId="44" fontId="5" fillId="0" borderId="61" xfId="1" applyFont="1" applyFill="1" applyBorder="1" applyAlignment="1" applyProtection="1">
      <alignment horizontal="left" vertical="center"/>
    </xf>
    <xf numFmtId="44" fontId="7" fillId="0" borderId="7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44" fontId="6" fillId="0" borderId="0" xfId="0" applyNumberFormat="1" applyFont="1" applyAlignment="1">
      <alignment vertical="center"/>
    </xf>
    <xf numFmtId="44" fontId="12" fillId="0" borderId="0" xfId="0" applyNumberFormat="1" applyFont="1" applyAlignment="1">
      <alignment horizontal="center" vertical="center"/>
    </xf>
    <xf numFmtId="165" fontId="0" fillId="0" borderId="0" xfId="0" applyNumberFormat="1"/>
    <xf numFmtId="44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11" xfId="0" applyFont="1" applyBorder="1"/>
    <xf numFmtId="0" fontId="2" fillId="0" borderId="21" xfId="0" applyFont="1" applyBorder="1"/>
    <xf numFmtId="0" fontId="8" fillId="0" borderId="22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/>
    </xf>
    <xf numFmtId="0" fontId="15" fillId="0" borderId="50" xfId="0" applyFont="1" applyBorder="1" applyAlignment="1">
      <alignment horizontal="center"/>
    </xf>
    <xf numFmtId="0" fontId="15" fillId="0" borderId="50" xfId="0" applyFont="1" applyBorder="1" applyAlignment="1">
      <alignment horizontal="center" vertical="center"/>
    </xf>
    <xf numFmtId="0" fontId="14" fillId="0" borderId="50" xfId="0" applyFont="1" applyBorder="1"/>
    <xf numFmtId="44" fontId="16" fillId="0" borderId="22" xfId="0" applyNumberFormat="1" applyFont="1" applyBorder="1" applyAlignment="1" applyProtection="1">
      <alignment horizontal="center" vertical="center"/>
      <protection locked="0"/>
    </xf>
    <xf numFmtId="164" fontId="7" fillId="0" borderId="48" xfId="1" applyNumberFormat="1" applyFont="1" applyFill="1" applyBorder="1" applyAlignment="1" applyProtection="1">
      <alignment horizontal="right" vertical="center"/>
    </xf>
    <xf numFmtId="44" fontId="7" fillId="0" borderId="8" xfId="0" applyNumberFormat="1" applyFont="1" applyBorder="1" applyAlignment="1">
      <alignment horizontal="center" vertical="center"/>
    </xf>
    <xf numFmtId="44" fontId="7" fillId="0" borderId="9" xfId="0" applyNumberFormat="1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/>
    </xf>
    <xf numFmtId="44" fontId="4" fillId="0" borderId="40" xfId="0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right" vertical="center"/>
    </xf>
    <xf numFmtId="14" fontId="9" fillId="0" borderId="9" xfId="0" applyNumberFormat="1" applyFont="1" applyBorder="1" applyAlignment="1">
      <alignment horizontal="right" vertical="center"/>
    </xf>
    <xf numFmtId="14" fontId="9" fillId="0" borderId="42" xfId="0" applyNumberFormat="1" applyFont="1" applyBorder="1" applyAlignment="1">
      <alignment horizontal="right" vertical="center"/>
    </xf>
    <xf numFmtId="44" fontId="6" fillId="0" borderId="0" xfId="0" applyNumberFormat="1" applyFont="1" applyAlignment="1" applyProtection="1">
      <alignment horizontal="center" vertical="center"/>
      <protection locked="0"/>
    </xf>
    <xf numFmtId="44" fontId="6" fillId="0" borderId="14" xfId="0" applyNumberFormat="1" applyFont="1" applyBorder="1" applyAlignment="1" applyProtection="1">
      <alignment horizontal="center" vertical="center"/>
      <protection locked="0"/>
    </xf>
    <xf numFmtId="44" fontId="3" fillId="0" borderId="2" xfId="0" applyNumberFormat="1" applyFont="1" applyBorder="1" applyAlignment="1">
      <alignment horizontal="center" vertical="center"/>
    </xf>
    <xf numFmtId="44" fontId="5" fillId="0" borderId="16" xfId="0" applyNumberFormat="1" applyFont="1" applyBorder="1" applyAlignment="1">
      <alignment horizontal="right" vertical="center"/>
    </xf>
    <xf numFmtId="44" fontId="5" fillId="0" borderId="1" xfId="0" applyNumberFormat="1" applyFont="1" applyBorder="1" applyAlignment="1">
      <alignment horizontal="right" vertical="center"/>
    </xf>
    <xf numFmtId="44" fontId="5" fillId="0" borderId="17" xfId="0" applyNumberFormat="1" applyFont="1" applyBorder="1" applyAlignment="1">
      <alignment horizontal="right" vertical="center"/>
    </xf>
    <xf numFmtId="44" fontId="7" fillId="0" borderId="18" xfId="0" applyNumberFormat="1" applyFont="1" applyBorder="1" applyAlignment="1">
      <alignment horizontal="right" vertical="center"/>
    </xf>
    <xf numFmtId="44" fontId="7" fillId="0" borderId="15" xfId="0" applyNumberFormat="1" applyFont="1" applyBorder="1" applyAlignment="1">
      <alignment horizontal="right" vertical="center"/>
    </xf>
    <xf numFmtId="44" fontId="7" fillId="0" borderId="19" xfId="0" applyNumberFormat="1" applyFont="1" applyBorder="1" applyAlignment="1">
      <alignment horizontal="right" vertical="center"/>
    </xf>
    <xf numFmtId="44" fontId="4" fillId="0" borderId="38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44" fontId="4" fillId="0" borderId="39" xfId="0" applyNumberFormat="1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44" fontId="4" fillId="2" borderId="39" xfId="0" applyNumberFormat="1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44" fontId="4" fillId="0" borderId="39" xfId="0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44" fontId="7" fillId="0" borderId="16" xfId="0" applyNumberFormat="1" applyFont="1" applyBorder="1" applyAlignment="1">
      <alignment horizontal="right" vertical="center"/>
    </xf>
    <xf numFmtId="44" fontId="7" fillId="0" borderId="1" xfId="0" applyNumberFormat="1" applyFont="1" applyBorder="1" applyAlignment="1">
      <alignment horizontal="right" vertical="center"/>
    </xf>
    <xf numFmtId="44" fontId="7" fillId="0" borderId="17" xfId="0" applyNumberFormat="1" applyFont="1" applyBorder="1" applyAlignment="1">
      <alignment horizontal="right" vertical="center"/>
    </xf>
    <xf numFmtId="44" fontId="7" fillId="0" borderId="3" xfId="0" applyNumberFormat="1" applyFont="1" applyBorder="1" applyAlignment="1">
      <alignment horizontal="center" vertical="center" wrapText="1"/>
    </xf>
    <xf numFmtId="44" fontId="7" fillId="0" borderId="4" xfId="0" applyNumberFormat="1" applyFont="1" applyBorder="1" applyAlignment="1">
      <alignment horizontal="center" vertical="center" wrapText="1"/>
    </xf>
    <xf numFmtId="44" fontId="7" fillId="0" borderId="5" xfId="0" applyNumberFormat="1" applyFont="1" applyBorder="1" applyAlignment="1">
      <alignment horizontal="center" vertical="center" wrapText="1"/>
    </xf>
    <xf numFmtId="44" fontId="7" fillId="0" borderId="11" xfId="0" applyNumberFormat="1" applyFont="1" applyBorder="1" applyAlignment="1">
      <alignment horizontal="center" vertical="center" wrapText="1"/>
    </xf>
    <xf numFmtId="44" fontId="7" fillId="0" borderId="13" xfId="0" applyNumberFormat="1" applyFont="1" applyBorder="1" applyAlignment="1">
      <alignment horizontal="center" vertical="center" wrapText="1"/>
    </xf>
    <xf numFmtId="44" fontId="7" fillId="0" borderId="12" xfId="0" applyNumberFormat="1" applyFont="1" applyBorder="1" applyAlignment="1">
      <alignment horizontal="center" vertical="center" wrapText="1"/>
    </xf>
    <xf numFmtId="44" fontId="7" fillId="0" borderId="27" xfId="0" applyNumberFormat="1" applyFont="1" applyBorder="1" applyAlignment="1">
      <alignment horizontal="center" vertical="center" wrapText="1"/>
    </xf>
    <xf numFmtId="44" fontId="7" fillId="0" borderId="28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44" fontId="7" fillId="0" borderId="29" xfId="0" applyNumberFormat="1" applyFont="1" applyBorder="1" applyAlignment="1">
      <alignment horizontal="right" vertical="center"/>
    </xf>
    <xf numFmtId="44" fontId="7" fillId="0" borderId="30" xfId="0" applyNumberFormat="1" applyFont="1" applyBorder="1" applyAlignment="1">
      <alignment horizontal="right" vertical="center"/>
    </xf>
    <xf numFmtId="44" fontId="7" fillId="0" borderId="31" xfId="0" applyNumberFormat="1" applyFont="1" applyBorder="1" applyAlignment="1">
      <alignment horizontal="right" vertical="center"/>
    </xf>
    <xf numFmtId="44" fontId="7" fillId="0" borderId="8" xfId="0" applyNumberFormat="1" applyFont="1" applyBorder="1" applyAlignment="1">
      <alignment horizontal="right" vertical="center"/>
    </xf>
    <xf numFmtId="44" fontId="7" fillId="0" borderId="9" xfId="0" applyNumberFormat="1" applyFont="1" applyBorder="1" applyAlignment="1">
      <alignment horizontal="right" vertical="center"/>
    </xf>
    <xf numFmtId="44" fontId="2" fillId="0" borderId="9" xfId="0" applyNumberFormat="1" applyFont="1" applyBorder="1" applyAlignment="1">
      <alignment horizontal="left" vertical="center"/>
    </xf>
    <xf numFmtId="44" fontId="7" fillId="0" borderId="6" xfId="0" applyNumberFormat="1" applyFont="1" applyBorder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44" fontId="7" fillId="0" borderId="36" xfId="0" applyNumberFormat="1" applyFont="1" applyBorder="1" applyAlignment="1">
      <alignment horizontal="center" vertical="center" wrapText="1"/>
    </xf>
    <xf numFmtId="44" fontId="7" fillId="0" borderId="26" xfId="0" applyNumberFormat="1" applyFont="1" applyBorder="1" applyAlignment="1">
      <alignment horizontal="center" vertical="center" wrapText="1"/>
    </xf>
    <xf numFmtId="44" fontId="7" fillId="0" borderId="56" xfId="0" applyNumberFormat="1" applyFont="1" applyBorder="1" applyAlignment="1">
      <alignment horizontal="center" vertical="center" wrapText="1"/>
    </xf>
    <xf numFmtId="44" fontId="5" fillId="0" borderId="32" xfId="0" applyNumberFormat="1" applyFont="1" applyBorder="1" applyAlignment="1">
      <alignment horizontal="right" vertical="center"/>
    </xf>
    <xf numFmtId="44" fontId="5" fillId="0" borderId="2" xfId="0" applyNumberFormat="1" applyFont="1" applyBorder="1" applyAlignment="1">
      <alignment horizontal="right" vertical="center"/>
    </xf>
    <xf numFmtId="44" fontId="5" fillId="0" borderId="23" xfId="0" applyNumberFormat="1" applyFont="1" applyBorder="1" applyAlignment="1">
      <alignment horizontal="right" vertical="center"/>
    </xf>
    <xf numFmtId="44" fontId="7" fillId="0" borderId="42" xfId="0" applyNumberFormat="1" applyFont="1" applyBorder="1" applyAlignment="1">
      <alignment horizontal="right" vertical="center"/>
    </xf>
    <xf numFmtId="44" fontId="5" fillId="0" borderId="6" xfId="0" applyNumberFormat="1" applyFont="1" applyBorder="1" applyAlignment="1">
      <alignment horizontal="right" vertical="center"/>
    </xf>
    <xf numFmtId="44" fontId="5" fillId="0" borderId="0" xfId="0" applyNumberFormat="1" applyFont="1" applyAlignment="1">
      <alignment horizontal="right" vertical="center"/>
    </xf>
    <xf numFmtId="44" fontId="5" fillId="0" borderId="36" xfId="0" applyNumberFormat="1" applyFont="1" applyBorder="1" applyAlignment="1">
      <alignment horizontal="right" vertical="center"/>
    </xf>
    <xf numFmtId="44" fontId="7" fillId="0" borderId="37" xfId="0" applyNumberFormat="1" applyFont="1" applyBorder="1" applyAlignment="1">
      <alignment horizontal="center" vertical="center" wrapText="1"/>
    </xf>
    <xf numFmtId="44" fontId="7" fillId="0" borderId="52" xfId="0" applyNumberFormat="1" applyFont="1" applyBorder="1" applyAlignment="1">
      <alignment horizontal="center" vertical="center" wrapText="1"/>
    </xf>
    <xf numFmtId="44" fontId="7" fillId="0" borderId="42" xfId="0" applyNumberFormat="1" applyFont="1" applyBorder="1" applyAlignment="1">
      <alignment horizontal="center" vertical="center"/>
    </xf>
    <xf numFmtId="44" fontId="7" fillId="0" borderId="20" xfId="0" applyNumberFormat="1" applyFont="1" applyBorder="1" applyAlignment="1">
      <alignment horizontal="right" vertical="center"/>
    </xf>
    <xf numFmtId="44" fontId="7" fillId="0" borderId="14" xfId="0" applyNumberFormat="1" applyFont="1" applyBorder="1" applyAlignment="1">
      <alignment horizontal="right" vertical="center"/>
    </xf>
    <xf numFmtId="44" fontId="7" fillId="0" borderId="24" xfId="0" applyNumberFormat="1" applyFont="1" applyBorder="1" applyAlignment="1">
      <alignment horizontal="right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7" fillId="0" borderId="44" xfId="0" applyNumberFormat="1" applyFont="1" applyBorder="1" applyAlignment="1">
      <alignment horizontal="right" vertical="center"/>
    </xf>
    <xf numFmtId="44" fontId="5" fillId="0" borderId="18" xfId="0" applyNumberFormat="1" applyFont="1" applyBorder="1" applyAlignment="1">
      <alignment horizontal="right" vertical="center"/>
    </xf>
    <xf numFmtId="44" fontId="5" fillId="0" borderId="15" xfId="0" applyNumberFormat="1" applyFont="1" applyBorder="1" applyAlignment="1">
      <alignment horizontal="right" vertical="center"/>
    </xf>
    <xf numFmtId="44" fontId="5" fillId="0" borderId="34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44" fontId="4" fillId="0" borderId="39" xfId="0" applyNumberFormat="1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44" fontId="4" fillId="0" borderId="40" xfId="0" applyNumberFormat="1" applyFont="1" applyBorder="1" applyAlignment="1" applyProtection="1">
      <alignment horizontal="center" vertical="center" wrapText="1"/>
      <protection locked="0"/>
    </xf>
    <xf numFmtId="0" fontId="6" fillId="0" borderId="51" xfId="0" applyFont="1" applyBorder="1" applyAlignment="1" applyProtection="1">
      <alignment horizontal="center" vertical="center" wrapText="1"/>
      <protection locked="0"/>
    </xf>
    <xf numFmtId="14" fontId="9" fillId="0" borderId="8" xfId="0" applyNumberFormat="1" applyFont="1" applyBorder="1" applyAlignment="1" applyProtection="1">
      <alignment horizontal="right" vertical="center"/>
      <protection locked="0"/>
    </xf>
    <xf numFmtId="14" fontId="9" fillId="0" borderId="9" xfId="0" applyNumberFormat="1" applyFont="1" applyBorder="1" applyAlignment="1" applyProtection="1">
      <alignment horizontal="right" vertical="center"/>
      <protection locked="0"/>
    </xf>
    <xf numFmtId="14" fontId="9" fillId="0" borderId="42" xfId="0" applyNumberFormat="1" applyFont="1" applyBorder="1" applyAlignment="1" applyProtection="1">
      <alignment horizontal="right" vertical="center"/>
      <protection locked="0"/>
    </xf>
    <xf numFmtId="44" fontId="4" fillId="0" borderId="38" xfId="0" applyNumberFormat="1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44" fontId="4" fillId="0" borderId="39" xfId="0" applyNumberFormat="1" applyFont="1" applyBorder="1" applyAlignment="1" applyProtection="1">
      <alignment horizontal="center" wrapText="1"/>
      <protection locked="0"/>
    </xf>
    <xf numFmtId="0" fontId="6" fillId="0" borderId="46" xfId="0" applyFont="1" applyBorder="1" applyAlignment="1" applyProtection="1">
      <alignment horizontal="center" wrapText="1"/>
      <protection locked="0"/>
    </xf>
    <xf numFmtId="44" fontId="4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44" fontId="7" fillId="0" borderId="8" xfId="0" applyNumberFormat="1" applyFont="1" applyBorder="1" applyAlignment="1" applyProtection="1">
      <alignment horizontal="center" vertical="center"/>
      <protection locked="0"/>
    </xf>
    <xf numFmtId="44" fontId="7" fillId="0" borderId="9" xfId="0" applyNumberFormat="1" applyFont="1" applyBorder="1" applyAlignment="1" applyProtection="1">
      <alignment horizontal="center" vertical="center"/>
      <protection locked="0"/>
    </xf>
    <xf numFmtId="44" fontId="7" fillId="0" borderId="10" xfId="0" applyNumberFormat="1" applyFont="1" applyBorder="1" applyAlignment="1" applyProtection="1">
      <alignment horizontal="center" vertical="center"/>
      <protection locked="0"/>
    </xf>
    <xf numFmtId="44" fontId="7" fillId="0" borderId="8" xfId="0" applyNumberFormat="1" applyFont="1" applyBorder="1" applyAlignment="1" applyProtection="1">
      <alignment horizontal="right" vertical="center"/>
      <protection locked="0"/>
    </xf>
    <xf numFmtId="44" fontId="7" fillId="0" borderId="9" xfId="0" applyNumberFormat="1" applyFont="1" applyBorder="1" applyAlignment="1" applyProtection="1">
      <alignment horizontal="right" vertical="center"/>
      <protection locked="0"/>
    </xf>
    <xf numFmtId="44" fontId="7" fillId="0" borderId="3" xfId="0" applyNumberFormat="1" applyFont="1" applyBorder="1" applyAlignment="1" applyProtection="1">
      <alignment horizontal="center" vertical="center" wrapText="1"/>
      <protection locked="0"/>
    </xf>
    <xf numFmtId="44" fontId="7" fillId="0" borderId="4" xfId="0" applyNumberFormat="1" applyFont="1" applyBorder="1" applyAlignment="1" applyProtection="1">
      <alignment horizontal="center" vertical="center" wrapText="1"/>
      <protection locked="0"/>
    </xf>
    <xf numFmtId="44" fontId="7" fillId="0" borderId="5" xfId="0" applyNumberFormat="1" applyFont="1" applyBorder="1" applyAlignment="1" applyProtection="1">
      <alignment horizontal="center" vertical="center" wrapText="1"/>
      <protection locked="0"/>
    </xf>
    <xf numFmtId="44" fontId="7" fillId="0" borderId="11" xfId="0" applyNumberFormat="1" applyFont="1" applyBorder="1" applyAlignment="1" applyProtection="1">
      <alignment horizontal="center" vertical="center" wrapText="1"/>
      <protection locked="0"/>
    </xf>
    <xf numFmtId="44" fontId="7" fillId="0" borderId="13" xfId="0" applyNumberFormat="1" applyFont="1" applyBorder="1" applyAlignment="1" applyProtection="1">
      <alignment horizontal="center" vertical="center" wrapText="1"/>
      <protection locked="0"/>
    </xf>
    <xf numFmtId="44" fontId="7" fillId="0" borderId="12" xfId="0" applyNumberFormat="1" applyFont="1" applyBorder="1" applyAlignment="1" applyProtection="1">
      <alignment horizontal="center" vertical="center" wrapText="1"/>
      <protection locked="0"/>
    </xf>
    <xf numFmtId="44" fontId="7" fillId="0" borderId="27" xfId="0" applyNumberFormat="1" applyFont="1" applyBorder="1" applyAlignment="1" applyProtection="1">
      <alignment horizontal="center" vertical="center" wrapText="1"/>
      <protection locked="0"/>
    </xf>
    <xf numFmtId="44" fontId="7" fillId="0" borderId="28" xfId="0" applyNumberFormat="1" applyFont="1" applyBorder="1" applyAlignment="1" applyProtection="1">
      <alignment horizontal="center" vertical="center" wrapText="1"/>
      <protection locked="0"/>
    </xf>
    <xf numFmtId="44" fontId="7" fillId="0" borderId="11" xfId="0" applyNumberFormat="1" applyFont="1" applyBorder="1" applyAlignment="1">
      <alignment horizontal="right" vertical="center"/>
    </xf>
    <xf numFmtId="44" fontId="7" fillId="0" borderId="13" xfId="0" applyNumberFormat="1" applyFont="1" applyBorder="1" applyAlignment="1">
      <alignment horizontal="right" vertical="center"/>
    </xf>
    <xf numFmtId="44" fontId="7" fillId="0" borderId="58" xfId="0" applyNumberFormat="1" applyFont="1" applyBorder="1" applyAlignment="1">
      <alignment horizontal="right" vertical="center"/>
    </xf>
    <xf numFmtId="44" fontId="5" fillId="0" borderId="8" xfId="0" applyNumberFormat="1" applyFont="1" applyBorder="1" applyAlignment="1">
      <alignment horizontal="right" vertical="center"/>
    </xf>
    <xf numFmtId="44" fontId="5" fillId="0" borderId="9" xfId="0" applyNumberFormat="1" applyFont="1" applyBorder="1" applyAlignment="1">
      <alignment horizontal="right" vertical="center"/>
    </xf>
    <xf numFmtId="44" fontId="5" fillId="0" borderId="42" xfId="0" applyNumberFormat="1" applyFont="1" applyBorder="1" applyAlignment="1">
      <alignment horizontal="right" vertical="center"/>
    </xf>
    <xf numFmtId="44" fontId="5" fillId="0" borderId="11" xfId="0" applyNumberFormat="1" applyFont="1" applyBorder="1" applyAlignment="1">
      <alignment horizontal="right" vertical="center"/>
    </xf>
    <xf numFmtId="44" fontId="5" fillId="0" borderId="13" xfId="0" applyNumberFormat="1" applyFont="1" applyBorder="1" applyAlignment="1">
      <alignment horizontal="right" vertical="center"/>
    </xf>
    <xf numFmtId="44" fontId="5" fillId="0" borderId="58" xfId="0" applyNumberFormat="1" applyFont="1" applyBorder="1" applyAlignment="1">
      <alignment horizontal="right" vertical="center"/>
    </xf>
    <xf numFmtId="44" fontId="4" fillId="0" borderId="54" xfId="0" applyNumberFormat="1" applyFont="1" applyBorder="1" applyAlignment="1">
      <alignment horizontal="center" vertical="center" wrapText="1"/>
    </xf>
    <xf numFmtId="44" fontId="7" fillId="0" borderId="50" xfId="0" applyNumberFormat="1" applyFont="1" applyBorder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44" fontId="6" fillId="0" borderId="14" xfId="0" applyNumberFormat="1" applyFont="1" applyBorder="1" applyAlignment="1">
      <alignment horizontal="center" vertical="center"/>
    </xf>
    <xf numFmtId="44" fontId="7" fillId="0" borderId="3" xfId="0" applyNumberFormat="1" applyFont="1" applyBorder="1" applyAlignment="1">
      <alignment horizontal="center" vertical="center"/>
    </xf>
    <xf numFmtId="44" fontId="7" fillId="0" borderId="4" xfId="0" applyNumberFormat="1" applyFont="1" applyBorder="1" applyAlignment="1">
      <alignment horizontal="center" vertical="center"/>
    </xf>
    <xf numFmtId="44" fontId="7" fillId="0" borderId="5" xfId="0" applyNumberFormat="1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44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44" fontId="5" fillId="0" borderId="16" xfId="0" applyNumberFormat="1" applyFont="1" applyBorder="1" applyAlignment="1" applyProtection="1">
      <alignment horizontal="right" vertical="center"/>
      <protection locked="0"/>
    </xf>
    <xf numFmtId="44" fontId="5" fillId="0" borderId="1" xfId="0" applyNumberFormat="1" applyFont="1" applyBorder="1" applyAlignment="1" applyProtection="1">
      <alignment horizontal="right" vertical="center"/>
      <protection locked="0"/>
    </xf>
    <xf numFmtId="44" fontId="5" fillId="0" borderId="17" xfId="0" applyNumberFormat="1" applyFont="1" applyBorder="1" applyAlignment="1" applyProtection="1">
      <alignment horizontal="right" vertical="center"/>
      <protection locked="0"/>
    </xf>
    <xf numFmtId="44" fontId="7" fillId="0" borderId="18" xfId="0" applyNumberFormat="1" applyFont="1" applyBorder="1" applyAlignment="1" applyProtection="1">
      <alignment horizontal="right" vertical="center"/>
      <protection locked="0"/>
    </xf>
    <xf numFmtId="44" fontId="7" fillId="0" borderId="15" xfId="0" applyNumberFormat="1" applyFont="1" applyBorder="1" applyAlignment="1" applyProtection="1">
      <alignment horizontal="right" vertical="center"/>
      <protection locked="0"/>
    </xf>
    <xf numFmtId="44" fontId="7" fillId="0" borderId="19" xfId="0" applyNumberFormat="1" applyFont="1" applyBorder="1" applyAlignment="1" applyProtection="1">
      <alignment horizontal="right" vertical="center"/>
      <protection locked="0"/>
    </xf>
    <xf numFmtId="44" fontId="2" fillId="0" borderId="9" xfId="0" applyNumberFormat="1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44" fontId="7" fillId="0" borderId="29" xfId="0" applyNumberFormat="1" applyFont="1" applyBorder="1" applyAlignment="1" applyProtection="1">
      <alignment horizontal="right" vertical="center"/>
      <protection locked="0"/>
    </xf>
    <xf numFmtId="44" fontId="7" fillId="0" borderId="30" xfId="0" applyNumberFormat="1" applyFont="1" applyBorder="1" applyAlignment="1" applyProtection="1">
      <alignment horizontal="right" vertical="center"/>
      <protection locked="0"/>
    </xf>
    <xf numFmtId="44" fontId="7" fillId="0" borderId="31" xfId="0" applyNumberFormat="1" applyFont="1" applyBorder="1" applyAlignment="1" applyProtection="1">
      <alignment horizontal="right" vertical="center"/>
      <protection locked="0"/>
    </xf>
    <xf numFmtId="44" fontId="7" fillId="0" borderId="16" xfId="0" applyNumberFormat="1" applyFont="1" applyBorder="1" applyAlignment="1" applyProtection="1">
      <alignment horizontal="right" vertical="center"/>
      <protection locked="0"/>
    </xf>
    <xf numFmtId="44" fontId="7" fillId="0" borderId="1" xfId="0" applyNumberFormat="1" applyFont="1" applyBorder="1" applyAlignment="1" applyProtection="1">
      <alignment horizontal="right" vertical="center"/>
      <protection locked="0"/>
    </xf>
    <xf numFmtId="44" fontId="7" fillId="0" borderId="17" xfId="0" applyNumberFormat="1" applyFont="1" applyBorder="1" applyAlignment="1" applyProtection="1">
      <alignment horizontal="right" vertical="center"/>
      <protection locked="0"/>
    </xf>
    <xf numFmtId="44" fontId="7" fillId="0" borderId="6" xfId="0" applyNumberFormat="1" applyFont="1" applyBorder="1" applyAlignment="1">
      <alignment horizontal="right" vertical="center"/>
    </xf>
    <xf numFmtId="44" fontId="7" fillId="0" borderId="0" xfId="0" applyNumberFormat="1" applyFont="1" applyAlignment="1">
      <alignment horizontal="right" vertical="center"/>
    </xf>
    <xf numFmtId="44" fontId="7" fillId="0" borderId="36" xfId="0" applyNumberFormat="1" applyFont="1" applyBorder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77931</xdr:colOff>
      <xdr:row>2</xdr:row>
      <xdr:rowOff>53136</xdr:rowOff>
    </xdr:from>
    <xdr:to>
      <xdr:col>3</xdr:col>
      <xdr:colOff>1013112</xdr:colOff>
      <xdr:row>3</xdr:row>
      <xdr:rowOff>368241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2954" y="529386"/>
          <a:ext cx="1870363" cy="5056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225135</xdr:colOff>
      <xdr:row>2</xdr:row>
      <xdr:rowOff>61795</xdr:rowOff>
    </xdr:from>
    <xdr:to>
      <xdr:col>3</xdr:col>
      <xdr:colOff>910839</xdr:colOff>
      <xdr:row>3</xdr:row>
      <xdr:rowOff>377342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EA9F03-5EAF-447E-B346-2A5764ED0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910" y="538045"/>
          <a:ext cx="1866804" cy="5060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225135</xdr:colOff>
      <xdr:row>2</xdr:row>
      <xdr:rowOff>61795</xdr:rowOff>
    </xdr:from>
    <xdr:to>
      <xdr:col>3</xdr:col>
      <xdr:colOff>910839</xdr:colOff>
      <xdr:row>3</xdr:row>
      <xdr:rowOff>377342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B504A9-1F31-4261-A224-9EADB2BB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910" y="538045"/>
          <a:ext cx="1866804" cy="5060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225135</xdr:colOff>
      <xdr:row>2</xdr:row>
      <xdr:rowOff>61795</xdr:rowOff>
    </xdr:from>
    <xdr:to>
      <xdr:col>3</xdr:col>
      <xdr:colOff>910839</xdr:colOff>
      <xdr:row>3</xdr:row>
      <xdr:rowOff>377342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7510B61-F9F8-4BFA-973E-C7BC00103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910" y="538045"/>
          <a:ext cx="1866804" cy="5060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225135</xdr:colOff>
      <xdr:row>2</xdr:row>
      <xdr:rowOff>61795</xdr:rowOff>
    </xdr:from>
    <xdr:to>
      <xdr:col>3</xdr:col>
      <xdr:colOff>910839</xdr:colOff>
      <xdr:row>3</xdr:row>
      <xdr:rowOff>377342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044" y="538045"/>
          <a:ext cx="1872000" cy="5060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225135</xdr:colOff>
      <xdr:row>2</xdr:row>
      <xdr:rowOff>61795</xdr:rowOff>
    </xdr:from>
    <xdr:to>
      <xdr:col>3</xdr:col>
      <xdr:colOff>910839</xdr:colOff>
      <xdr:row>3</xdr:row>
      <xdr:rowOff>377342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A1946A0-924B-45E2-A600-06C4C2514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910" y="538045"/>
          <a:ext cx="1866804" cy="5060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225135</xdr:colOff>
      <xdr:row>2</xdr:row>
      <xdr:rowOff>61795</xdr:rowOff>
    </xdr:from>
    <xdr:to>
      <xdr:col>3</xdr:col>
      <xdr:colOff>910839</xdr:colOff>
      <xdr:row>3</xdr:row>
      <xdr:rowOff>377342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75FB045-BA02-4375-B3F3-B7CC34CE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910" y="538045"/>
          <a:ext cx="1866804" cy="5060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225135</xdr:colOff>
      <xdr:row>2</xdr:row>
      <xdr:rowOff>61795</xdr:rowOff>
    </xdr:from>
    <xdr:to>
      <xdr:col>3</xdr:col>
      <xdr:colOff>910839</xdr:colOff>
      <xdr:row>3</xdr:row>
      <xdr:rowOff>377342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8EA3946-2843-458F-99E8-B9D1E2F7F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910" y="538045"/>
          <a:ext cx="1866804" cy="5060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225135</xdr:colOff>
      <xdr:row>2</xdr:row>
      <xdr:rowOff>61795</xdr:rowOff>
    </xdr:from>
    <xdr:to>
      <xdr:col>3</xdr:col>
      <xdr:colOff>910839</xdr:colOff>
      <xdr:row>3</xdr:row>
      <xdr:rowOff>377342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22DDA2C-D1B4-4FF4-AA7A-CB042F188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910" y="538045"/>
          <a:ext cx="1866804" cy="5060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225135</xdr:colOff>
      <xdr:row>2</xdr:row>
      <xdr:rowOff>61795</xdr:rowOff>
    </xdr:from>
    <xdr:to>
      <xdr:col>3</xdr:col>
      <xdr:colOff>910839</xdr:colOff>
      <xdr:row>3</xdr:row>
      <xdr:rowOff>377342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CC03FEC-F7DD-4B22-A517-C1813A922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910" y="538045"/>
          <a:ext cx="1866804" cy="5060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225135</xdr:colOff>
      <xdr:row>2</xdr:row>
      <xdr:rowOff>61795</xdr:rowOff>
    </xdr:from>
    <xdr:to>
      <xdr:col>3</xdr:col>
      <xdr:colOff>910839</xdr:colOff>
      <xdr:row>3</xdr:row>
      <xdr:rowOff>377342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2CC2EB-7ED7-492C-83E6-3D50D9493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910" y="538045"/>
          <a:ext cx="1866804" cy="5060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225135</xdr:colOff>
      <xdr:row>2</xdr:row>
      <xdr:rowOff>61795</xdr:rowOff>
    </xdr:from>
    <xdr:to>
      <xdr:col>3</xdr:col>
      <xdr:colOff>910839</xdr:colOff>
      <xdr:row>3</xdr:row>
      <xdr:rowOff>377342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E396D6B-7B8E-4D85-B4F9-F2D81DDA6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9910" y="538045"/>
          <a:ext cx="1866804" cy="506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52"/>
  <sheetViews>
    <sheetView showGridLines="0" topLeftCell="A28" zoomScale="110" zoomScaleNormal="110" workbookViewId="0">
      <selection activeCell="E35" sqref="E35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3" width="4.28515625" style="5" customWidth="1"/>
    <col min="14" max="16384" width="9.140625" style="5"/>
  </cols>
  <sheetData>
    <row r="2" spans="3:9" ht="22.5" customHeight="1" x14ac:dyDescent="0.25">
      <c r="C2" s="25"/>
      <c r="E2" s="155" t="s">
        <v>72</v>
      </c>
      <c r="F2" s="155"/>
      <c r="G2" s="155"/>
      <c r="H2" s="155"/>
      <c r="I2" s="155"/>
    </row>
    <row r="3" spans="3:9" ht="15" customHeight="1" x14ac:dyDescent="0.25">
      <c r="C3" s="25"/>
      <c r="E3" s="156" t="s">
        <v>51</v>
      </c>
      <c r="F3" s="156"/>
      <c r="G3" s="156"/>
      <c r="H3" s="156"/>
      <c r="I3" s="156"/>
    </row>
    <row r="4" spans="3:9" ht="45" customHeight="1" x14ac:dyDescent="0.25">
      <c r="D4" s="27"/>
      <c r="E4" s="154" t="s">
        <v>73</v>
      </c>
      <c r="F4" s="154"/>
      <c r="G4" s="154"/>
      <c r="H4" s="154"/>
      <c r="I4" s="154"/>
    </row>
    <row r="5" spans="3:9" ht="15.75" thickBot="1" x14ac:dyDescent="0.3">
      <c r="C5" s="153"/>
      <c r="D5" s="153"/>
      <c r="E5" s="153"/>
      <c r="F5" s="153"/>
      <c r="G5" s="153"/>
      <c r="H5" s="153"/>
    </row>
    <row r="6" spans="3:9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9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9" ht="15.75" thickBot="1" x14ac:dyDescent="0.3">
      <c r="C8" s="135"/>
      <c r="D8" s="136"/>
      <c r="E8" s="136"/>
      <c r="F8" s="137"/>
      <c r="G8" s="139"/>
      <c r="H8" s="139"/>
      <c r="I8" s="148"/>
    </row>
    <row r="9" spans="3:9" ht="15.75" thickBot="1" x14ac:dyDescent="0.3">
      <c r="C9" s="82">
        <v>30000</v>
      </c>
      <c r="D9" s="83"/>
      <c r="E9" s="83"/>
      <c r="F9" s="149"/>
      <c r="G9" s="56" t="s">
        <v>3</v>
      </c>
      <c r="H9" s="57">
        <v>44592</v>
      </c>
      <c r="I9" s="55">
        <v>23100</v>
      </c>
    </row>
    <row r="10" spans="3:9" x14ac:dyDescent="0.25">
      <c r="C10" s="150" t="s">
        <v>52</v>
      </c>
      <c r="D10" s="151"/>
      <c r="E10" s="151"/>
      <c r="F10" s="151"/>
      <c r="G10" s="151"/>
      <c r="H10" s="152"/>
      <c r="I10" s="44">
        <v>0</v>
      </c>
    </row>
    <row r="11" spans="3:9" ht="15.75" thickBot="1" x14ac:dyDescent="0.3">
      <c r="C11" s="140" t="s">
        <v>53</v>
      </c>
      <c r="D11" s="141"/>
      <c r="E11" s="141"/>
      <c r="F11" s="141"/>
      <c r="G11" s="141"/>
      <c r="H11" s="142"/>
      <c r="I11" s="48"/>
    </row>
    <row r="12" spans="3:9" ht="15.75" thickBot="1" x14ac:dyDescent="0.3">
      <c r="C12" s="132" t="s">
        <v>4</v>
      </c>
      <c r="D12" s="133"/>
      <c r="E12" s="133"/>
      <c r="F12" s="133"/>
      <c r="G12" s="133"/>
      <c r="H12" s="143"/>
      <c r="I12" s="37">
        <f>SUM(I9:I11)</f>
        <v>23100</v>
      </c>
    </row>
    <row r="13" spans="3:9" ht="15.75" thickBot="1" x14ac:dyDescent="0.3">
      <c r="C13" s="144" t="s">
        <v>5</v>
      </c>
      <c r="D13" s="145"/>
      <c r="E13" s="145"/>
      <c r="F13" s="145"/>
      <c r="G13" s="145"/>
      <c r="H13" s="146"/>
      <c r="I13" s="49"/>
    </row>
    <row r="14" spans="3:9" ht="15.75" thickBot="1" x14ac:dyDescent="0.3">
      <c r="C14" s="132" t="s">
        <v>4</v>
      </c>
      <c r="D14" s="133"/>
      <c r="E14" s="133"/>
      <c r="F14" s="133"/>
      <c r="G14" s="133"/>
      <c r="H14" s="143"/>
      <c r="I14" s="37">
        <f>SUM(I12:I13)</f>
        <v>23100</v>
      </c>
    </row>
    <row r="15" spans="3:9" ht="7.5" customHeight="1" thickBot="1" x14ac:dyDescent="0.3">
      <c r="C15" s="6"/>
      <c r="D15" s="6"/>
      <c r="E15" s="19"/>
      <c r="F15" s="19"/>
      <c r="G15" s="6"/>
      <c r="H15" s="6"/>
      <c r="I15" s="6"/>
    </row>
    <row r="16" spans="3:9" ht="15.75" thickBot="1" x14ac:dyDescent="0.3">
      <c r="C16" s="82" t="s">
        <v>6</v>
      </c>
      <c r="D16" s="83"/>
      <c r="E16" s="83"/>
      <c r="F16" s="83"/>
      <c r="G16" s="83"/>
      <c r="H16" s="83"/>
      <c r="I16" s="84"/>
    </row>
    <row r="17" spans="3:9" ht="16.5" thickBot="1" x14ac:dyDescent="0.3">
      <c r="C17" s="132" t="s">
        <v>7</v>
      </c>
      <c r="D17" s="133"/>
      <c r="E17" s="133"/>
      <c r="F17" s="133"/>
      <c r="G17" s="134" t="s">
        <v>54</v>
      </c>
      <c r="H17" s="134"/>
      <c r="I17" s="60"/>
    </row>
    <row r="18" spans="3:9" ht="15" customHeight="1" x14ac:dyDescent="0.25">
      <c r="C18" s="112" t="s">
        <v>8</v>
      </c>
      <c r="D18" s="113"/>
      <c r="E18" s="113"/>
      <c r="F18" s="113"/>
      <c r="G18" s="113"/>
      <c r="H18" s="114"/>
      <c r="I18" s="118" t="s">
        <v>9</v>
      </c>
    </row>
    <row r="19" spans="3:9" ht="15.75" thickBot="1" x14ac:dyDescent="0.3">
      <c r="C19" s="115"/>
      <c r="D19" s="116"/>
      <c r="E19" s="116"/>
      <c r="F19" s="116"/>
      <c r="G19" s="116"/>
      <c r="H19" s="117"/>
      <c r="I19" s="119"/>
    </row>
    <row r="20" spans="3:9" x14ac:dyDescent="0.25">
      <c r="C20" s="120" t="s">
        <v>10</v>
      </c>
      <c r="D20" s="121"/>
      <c r="E20" s="121"/>
      <c r="F20" s="121"/>
      <c r="G20" s="121"/>
      <c r="H20" s="122"/>
      <c r="I20" s="15">
        <f ca="1">SUMIF($E$36:$I$39,"Generos_Alimenticios",$I$36:$I$39)</f>
        <v>0</v>
      </c>
    </row>
    <row r="21" spans="3:9" x14ac:dyDescent="0.25">
      <c r="C21" s="123" t="s">
        <v>11</v>
      </c>
      <c r="D21" s="124"/>
      <c r="E21" s="124"/>
      <c r="F21" s="124"/>
      <c r="G21" s="124"/>
      <c r="H21" s="125"/>
      <c r="I21" s="15">
        <f ca="1">SUMIF($E$36:$I$39,"Locações_Diversas",$I$36:$I$39)</f>
        <v>0</v>
      </c>
    </row>
    <row r="22" spans="3:9" x14ac:dyDescent="0.25">
      <c r="C22" s="123" t="s">
        <v>12</v>
      </c>
      <c r="D22" s="124"/>
      <c r="E22" s="124"/>
      <c r="F22" s="124"/>
      <c r="G22" s="124"/>
      <c r="H22" s="125"/>
      <c r="I22" s="15">
        <f ca="1">SUMIF($E$36:$I$39,"Medicamentos",$I$36:$I$39)</f>
        <v>0</v>
      </c>
    </row>
    <row r="23" spans="3:9" x14ac:dyDescent="0.25">
      <c r="C23" s="123" t="s">
        <v>13</v>
      </c>
      <c r="D23" s="124"/>
      <c r="E23" s="124"/>
      <c r="F23" s="124"/>
      <c r="G23" s="124"/>
      <c r="H23" s="125"/>
      <c r="I23" s="15">
        <f ca="1">SUMIF($E$36:$I$39,"Outras_Despesas",$I$36:$I$39)</f>
        <v>0</v>
      </c>
    </row>
    <row r="24" spans="3:9" x14ac:dyDescent="0.25">
      <c r="C24" s="123" t="s">
        <v>30</v>
      </c>
      <c r="D24" s="124"/>
      <c r="E24" s="124"/>
      <c r="F24" s="124"/>
      <c r="G24" s="124"/>
      <c r="H24" s="125"/>
      <c r="I24" s="15">
        <f ca="1">SUMIF($E$36:$I$39,"Materiais_Consumo",$I$36:$I$39)</f>
        <v>691</v>
      </c>
    </row>
    <row r="25" spans="3:9" x14ac:dyDescent="0.25">
      <c r="C25" s="123" t="s">
        <v>31</v>
      </c>
      <c r="D25" s="124"/>
      <c r="E25" s="124"/>
      <c r="F25" s="124"/>
      <c r="G25" s="124"/>
      <c r="H25" s="125"/>
      <c r="I25" s="15">
        <f ca="1">SUMIF($E$36:$I$39,"Serviços_Terceiros",$I$36:$I$39)</f>
        <v>0</v>
      </c>
    </row>
    <row r="26" spans="3:9" x14ac:dyDescent="0.25">
      <c r="C26" s="123" t="s">
        <v>14</v>
      </c>
      <c r="D26" s="124"/>
      <c r="E26" s="124"/>
      <c r="F26" s="124"/>
      <c r="G26" s="124"/>
      <c r="H26" s="125"/>
      <c r="I26" s="15">
        <f ca="1">SUMIF($E$35:$I$39,"Recursos_Humanos",$I$35:$I$39)+SUMIF($E$35:$I$39,"Encargos",$I$35:$I$39)</f>
        <v>454.19</v>
      </c>
    </row>
    <row r="27" spans="3:9" ht="15.75" thickBot="1" x14ac:dyDescent="0.3">
      <c r="C27" s="126" t="s">
        <v>15</v>
      </c>
      <c r="D27" s="127"/>
      <c r="E27" s="127"/>
      <c r="F27" s="127"/>
      <c r="G27" s="127"/>
      <c r="H27" s="128"/>
      <c r="I27" s="15">
        <f ca="1">SUMIF($E$35:$I$39,"Utilidades_Públicas",$I$35:$I$39)</f>
        <v>99.99</v>
      </c>
    </row>
    <row r="28" spans="3:9" x14ac:dyDescent="0.25">
      <c r="C28" s="129" t="s">
        <v>16</v>
      </c>
      <c r="D28" s="130"/>
      <c r="E28" s="130"/>
      <c r="F28" s="130"/>
      <c r="G28" s="130"/>
      <c r="H28" s="131"/>
      <c r="I28" s="8">
        <f ca="1">SUM(I20:I27)</f>
        <v>1245.18</v>
      </c>
    </row>
    <row r="29" spans="3:9" x14ac:dyDescent="0.25">
      <c r="C29" s="109" t="s">
        <v>17</v>
      </c>
      <c r="D29" s="110"/>
      <c r="E29" s="110"/>
      <c r="F29" s="110"/>
      <c r="G29" s="110"/>
      <c r="H29" s="111"/>
      <c r="I29" s="9">
        <f ca="1">I14-I28</f>
        <v>21854.82</v>
      </c>
    </row>
    <row r="30" spans="3:9" x14ac:dyDescent="0.25">
      <c r="C30" s="95" t="s">
        <v>18</v>
      </c>
      <c r="D30" s="96"/>
      <c r="E30" s="96"/>
      <c r="F30" s="96"/>
      <c r="G30" s="96"/>
      <c r="H30" s="97"/>
      <c r="I30" s="50"/>
    </row>
    <row r="31" spans="3:9" ht="15.75" thickBot="1" x14ac:dyDescent="0.3">
      <c r="C31" s="98" t="s">
        <v>19</v>
      </c>
      <c r="D31" s="99"/>
      <c r="E31" s="99"/>
      <c r="F31" s="99"/>
      <c r="G31" s="99"/>
      <c r="H31" s="100"/>
      <c r="I31" s="10">
        <f ca="1">I29-I30</f>
        <v>21854.82</v>
      </c>
    </row>
    <row r="32" spans="3:9" ht="15.75" thickBot="1" x14ac:dyDescent="0.3"/>
    <row r="33" spans="2:13" s="11" customFormat="1" ht="15.75" thickBot="1" x14ac:dyDescent="0.3">
      <c r="B33" s="17"/>
      <c r="C33" s="101" t="s">
        <v>38</v>
      </c>
      <c r="D33" s="103" t="s">
        <v>58</v>
      </c>
      <c r="E33" s="105" t="s">
        <v>24</v>
      </c>
      <c r="F33" s="105" t="s">
        <v>8</v>
      </c>
      <c r="G33" s="107" t="s">
        <v>25</v>
      </c>
      <c r="H33" s="107" t="s">
        <v>29</v>
      </c>
      <c r="I33" s="87" t="s">
        <v>20</v>
      </c>
      <c r="J33" s="82" t="s">
        <v>37</v>
      </c>
      <c r="K33" s="83"/>
      <c r="L33" s="83"/>
      <c r="M33" s="84"/>
    </row>
    <row r="34" spans="2:13" s="11" customFormat="1" ht="27" customHeight="1" thickBot="1" x14ac:dyDescent="0.3">
      <c r="B34" s="17"/>
      <c r="C34" s="102"/>
      <c r="D34" s="104"/>
      <c r="E34" s="106"/>
      <c r="F34" s="106"/>
      <c r="G34" s="108"/>
      <c r="H34" s="108"/>
      <c r="I34" s="88"/>
      <c r="J34" s="41" t="s">
        <v>35</v>
      </c>
      <c r="K34" s="42" t="s">
        <v>59</v>
      </c>
      <c r="L34" s="41" t="s">
        <v>36</v>
      </c>
      <c r="M34" s="43" t="s">
        <v>44</v>
      </c>
    </row>
    <row r="35" spans="2:13" s="11" customFormat="1" ht="15.75" thickBot="1" x14ac:dyDescent="0.3">
      <c r="B35" s="17"/>
      <c r="C35" s="21">
        <v>44581</v>
      </c>
      <c r="D35" s="22" t="s">
        <v>125</v>
      </c>
      <c r="E35" s="36" t="s">
        <v>28</v>
      </c>
      <c r="F35" s="36" t="s">
        <v>81</v>
      </c>
      <c r="G35" s="12" t="s">
        <v>126</v>
      </c>
      <c r="H35" s="12" t="s">
        <v>127</v>
      </c>
      <c r="I35" s="23">
        <v>99.99</v>
      </c>
      <c r="J35" s="33"/>
      <c r="K35" s="34"/>
      <c r="L35" s="34"/>
      <c r="M35" s="34"/>
    </row>
    <row r="36" spans="2:13" s="11" customFormat="1" ht="15.75" thickBot="1" x14ac:dyDescent="0.3">
      <c r="B36" s="17"/>
      <c r="C36" s="21">
        <v>44595</v>
      </c>
      <c r="D36" s="22" t="s">
        <v>85</v>
      </c>
      <c r="E36" s="36" t="s">
        <v>26</v>
      </c>
      <c r="F36" s="36" t="s">
        <v>56</v>
      </c>
      <c r="G36" s="12" t="s">
        <v>86</v>
      </c>
      <c r="H36" s="12" t="s">
        <v>87</v>
      </c>
      <c r="I36" s="23">
        <v>308</v>
      </c>
      <c r="J36" s="33"/>
      <c r="K36" s="34"/>
      <c r="L36" s="34"/>
      <c r="M36" s="34"/>
    </row>
    <row r="37" spans="2:13" s="11" customFormat="1" ht="15.75" thickBot="1" x14ac:dyDescent="0.3">
      <c r="B37" s="17"/>
      <c r="C37" s="21">
        <v>44596</v>
      </c>
      <c r="D37" s="22" t="s">
        <v>88</v>
      </c>
      <c r="E37" s="36" t="s">
        <v>27</v>
      </c>
      <c r="F37" s="36" t="s">
        <v>80</v>
      </c>
      <c r="G37" s="12" t="s">
        <v>89</v>
      </c>
      <c r="H37" s="12" t="s">
        <v>88</v>
      </c>
      <c r="I37" s="23">
        <v>50.82</v>
      </c>
      <c r="J37" s="33"/>
      <c r="K37" s="35"/>
      <c r="L37" s="35"/>
      <c r="M37" s="35"/>
    </row>
    <row r="38" spans="2:13" s="11" customFormat="1" ht="15.75" thickBot="1" x14ac:dyDescent="0.3">
      <c r="B38" s="17"/>
      <c r="C38" s="21">
        <v>44596</v>
      </c>
      <c r="D38" s="22" t="s">
        <v>88</v>
      </c>
      <c r="E38" s="36" t="s">
        <v>27</v>
      </c>
      <c r="F38" s="36" t="s">
        <v>80</v>
      </c>
      <c r="G38" s="12" t="s">
        <v>90</v>
      </c>
      <c r="H38" s="12" t="s">
        <v>88</v>
      </c>
      <c r="I38" s="23">
        <v>403.37</v>
      </c>
      <c r="J38" s="33"/>
      <c r="K38" s="35"/>
      <c r="L38" s="35"/>
      <c r="M38" s="35"/>
    </row>
    <row r="39" spans="2:13" s="11" customFormat="1" ht="15.75" thickBot="1" x14ac:dyDescent="0.3">
      <c r="B39" s="17"/>
      <c r="C39" s="21">
        <v>44596</v>
      </c>
      <c r="D39" s="22" t="s">
        <v>91</v>
      </c>
      <c r="E39" s="36" t="s">
        <v>26</v>
      </c>
      <c r="F39" s="36" t="s">
        <v>56</v>
      </c>
      <c r="G39" s="12" t="s">
        <v>92</v>
      </c>
      <c r="H39" s="12" t="s">
        <v>93</v>
      </c>
      <c r="I39" s="23">
        <v>383</v>
      </c>
      <c r="J39" s="33"/>
      <c r="K39" s="35"/>
      <c r="L39" s="35"/>
      <c r="M39" s="35"/>
    </row>
    <row r="40" spans="2:13" s="11" customFormat="1" ht="15.75" thickBot="1" x14ac:dyDescent="0.3">
      <c r="B40" s="17"/>
      <c r="C40" s="89" t="s">
        <v>4</v>
      </c>
      <c r="D40" s="90"/>
      <c r="E40" s="90"/>
      <c r="F40" s="90"/>
      <c r="G40" s="90"/>
      <c r="H40" s="91"/>
      <c r="I40" s="26">
        <f>SUM(I36:I39)</f>
        <v>1145.19</v>
      </c>
    </row>
    <row r="41" spans="2:13" s="11" customFormat="1" x14ac:dyDescent="0.25">
      <c r="B41" s="17"/>
      <c r="E41" s="20"/>
      <c r="F41" s="20"/>
    </row>
    <row r="44" spans="2:13" ht="36" customHeight="1" x14ac:dyDescent="0.25">
      <c r="C44" s="85" t="s">
        <v>74</v>
      </c>
      <c r="D44" s="85"/>
      <c r="E44" s="85"/>
      <c r="F44" s="85"/>
      <c r="G44" s="85"/>
      <c r="H44" s="85"/>
      <c r="I44" s="85"/>
      <c r="J44" s="40"/>
      <c r="K44" s="40"/>
      <c r="L44" s="40"/>
      <c r="M44" s="40"/>
    </row>
    <row r="45" spans="2:13" x14ac:dyDescent="0.25">
      <c r="C45" s="40"/>
      <c r="D45" s="40"/>
      <c r="E45" s="40"/>
      <c r="F45" s="40"/>
      <c r="G45" s="40"/>
      <c r="H45" s="40"/>
      <c r="I45" s="40"/>
    </row>
    <row r="46" spans="2:13" x14ac:dyDescent="0.25">
      <c r="C46" s="40"/>
      <c r="D46" s="40"/>
      <c r="E46" s="40"/>
      <c r="F46" s="40"/>
      <c r="G46" s="40"/>
      <c r="H46" s="40"/>
      <c r="I46" s="40"/>
    </row>
    <row r="47" spans="2:13" x14ac:dyDescent="0.25">
      <c r="C47" s="92"/>
      <c r="D47" s="92"/>
      <c r="E47" s="92"/>
      <c r="F47" s="92"/>
      <c r="G47" s="92"/>
      <c r="H47" s="92"/>
    </row>
    <row r="48" spans="2:13" ht="15.75" x14ac:dyDescent="0.25">
      <c r="C48" s="13"/>
      <c r="D48" s="13"/>
      <c r="E48" s="13"/>
      <c r="F48" s="13"/>
      <c r="G48" s="28" t="s">
        <v>42</v>
      </c>
      <c r="H48" s="29" t="s">
        <v>122</v>
      </c>
      <c r="I48" s="2" t="s">
        <v>60</v>
      </c>
    </row>
    <row r="49" spans="3:9" x14ac:dyDescent="0.25">
      <c r="C49" s="92"/>
      <c r="D49" s="92"/>
      <c r="E49" s="92"/>
      <c r="F49" s="92"/>
      <c r="G49" s="92"/>
      <c r="H49" s="92"/>
    </row>
    <row r="50" spans="3:9" x14ac:dyDescent="0.25">
      <c r="C50" s="16"/>
      <c r="D50" s="92"/>
      <c r="E50" s="93"/>
      <c r="F50" s="93"/>
      <c r="G50" s="93"/>
      <c r="H50" s="13"/>
      <c r="I50" s="92"/>
    </row>
    <row r="51" spans="3:9" ht="15.75" x14ac:dyDescent="0.25">
      <c r="C51" s="16"/>
      <c r="D51" s="92"/>
      <c r="E51" s="94" t="s">
        <v>75</v>
      </c>
      <c r="F51" s="94"/>
      <c r="G51" s="94"/>
      <c r="H51" s="14"/>
      <c r="I51" s="92"/>
    </row>
    <row r="52" spans="3:9" x14ac:dyDescent="0.25">
      <c r="C52" s="16"/>
      <c r="D52" s="13"/>
      <c r="E52" s="86" t="s">
        <v>21</v>
      </c>
      <c r="F52" s="86"/>
      <c r="G52" s="86"/>
      <c r="H52" s="14"/>
      <c r="I52" s="13"/>
    </row>
  </sheetData>
  <sheetProtection formatCells="0" insertRows="0" deleteRows="0" sort="0"/>
  <mergeCells count="49">
    <mergeCell ref="C5:H5"/>
    <mergeCell ref="C6:I6"/>
    <mergeCell ref="E4:I4"/>
    <mergeCell ref="E2:I2"/>
    <mergeCell ref="E3:I3"/>
    <mergeCell ref="C17:F17"/>
    <mergeCell ref="G17:H17"/>
    <mergeCell ref="C7:F8"/>
    <mergeCell ref="G7:G8"/>
    <mergeCell ref="H7:H8"/>
    <mergeCell ref="C11:H11"/>
    <mergeCell ref="C12:H12"/>
    <mergeCell ref="C13:H13"/>
    <mergeCell ref="C14:H14"/>
    <mergeCell ref="C16:I16"/>
    <mergeCell ref="I7:I8"/>
    <mergeCell ref="C9:F9"/>
    <mergeCell ref="C10:H10"/>
    <mergeCell ref="C29:H29"/>
    <mergeCell ref="C18:H19"/>
    <mergeCell ref="I18:I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30:H30"/>
    <mergeCell ref="C31:H31"/>
    <mergeCell ref="C33:C34"/>
    <mergeCell ref="D33:D34"/>
    <mergeCell ref="E33:E34"/>
    <mergeCell ref="F33:F34"/>
    <mergeCell ref="G33:G34"/>
    <mergeCell ref="H33:H34"/>
    <mergeCell ref="J33:M33"/>
    <mergeCell ref="C44:I44"/>
    <mergeCell ref="E52:G52"/>
    <mergeCell ref="I33:I34"/>
    <mergeCell ref="C40:H40"/>
    <mergeCell ref="C47:H47"/>
    <mergeCell ref="C49:H49"/>
    <mergeCell ref="D50:D51"/>
    <mergeCell ref="E50:G50"/>
    <mergeCell ref="I50:I51"/>
    <mergeCell ref="E51:G51"/>
  </mergeCells>
  <dataValidations count="2">
    <dataValidation type="list" allowBlank="1" showInputMessage="1" showErrorMessage="1" promptTitle="Grupo da Despesa" prompt="Selecione o grupo que a sua despesa se encaixa:" sqref="E35:E39" xr:uid="{00000000-0002-0000-0000-000001000000}">
      <formula1>Grupos</formula1>
    </dataValidation>
    <dataValidation type="list" allowBlank="1" showInputMessage="1" showErrorMessage="1" promptTitle="Categoria da Despesa" prompt="Selecione a catergoria que sua despesa se encaixa:" sqref="F35:F39" xr:uid="{00000000-0002-0000-0000-000000000000}">
      <formula1>INDIRECT(E35)</formula1>
    </dataValidation>
  </dataValidations>
  <pageMargins left="0.51181102362204722" right="0.51181102362204722" top="0.78740157480314965" bottom="0.78740157480314965" header="0.31496062992125984" footer="0.31496062992125984"/>
  <pageSetup paperSize="9" scale="5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0EF55-AB06-4A1E-9EB3-B7DF29557BC5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4F53-C8FF-4C24-8E32-841B21EE30BD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L70"/>
  <sheetViews>
    <sheetView showGridLines="0" tabSelected="1" topLeftCell="A28" zoomScale="110" zoomScaleNormal="110" workbookViewId="0">
      <selection activeCell="C56" sqref="C56:I56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2" width="4.7109375" style="5" customWidth="1"/>
    <col min="13" max="16384" width="9.140625" style="5"/>
  </cols>
  <sheetData>
    <row r="2" spans="3:9" ht="22.5" customHeight="1" x14ac:dyDescent="0.25">
      <c r="C2" s="61"/>
      <c r="D2"/>
      <c r="E2" s="155" t="s">
        <v>72</v>
      </c>
      <c r="F2" s="155"/>
      <c r="G2" s="155"/>
      <c r="H2" s="155"/>
      <c r="I2" s="155"/>
    </row>
    <row r="3" spans="3:9" ht="15" customHeight="1" x14ac:dyDescent="0.25">
      <c r="C3" s="61"/>
      <c r="D3"/>
      <c r="E3" s="156" t="s">
        <v>51</v>
      </c>
      <c r="F3" s="156"/>
      <c r="G3" s="156"/>
      <c r="H3" s="156"/>
      <c r="I3" s="156"/>
    </row>
    <row r="4" spans="3:9" ht="45" customHeight="1" x14ac:dyDescent="0.25">
      <c r="C4"/>
      <c r="D4" s="62"/>
      <c r="E4" s="154" t="s">
        <v>73</v>
      </c>
      <c r="F4" s="154"/>
      <c r="G4" s="154"/>
      <c r="H4" s="154"/>
      <c r="I4" s="154"/>
    </row>
    <row r="5" spans="3:9" ht="15.75" thickBot="1" x14ac:dyDescent="0.3">
      <c r="C5" s="161"/>
      <c r="D5" s="161"/>
      <c r="E5" s="161"/>
      <c r="F5" s="161"/>
      <c r="G5" s="161"/>
      <c r="H5" s="161"/>
      <c r="I5"/>
    </row>
    <row r="6" spans="3:9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9" ht="15" customHeight="1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9" ht="15.75" thickBot="1" x14ac:dyDescent="0.3">
      <c r="C8" s="135"/>
      <c r="D8" s="136"/>
      <c r="E8" s="136"/>
      <c r="F8" s="137"/>
      <c r="G8" s="139"/>
      <c r="H8" s="139"/>
      <c r="I8" s="148"/>
    </row>
    <row r="9" spans="3:9" ht="15.75" thickBot="1" x14ac:dyDescent="0.3">
      <c r="C9" s="82">
        <v>30000</v>
      </c>
      <c r="D9" s="83"/>
      <c r="E9" s="83"/>
      <c r="F9" s="149"/>
      <c r="G9" s="56" t="s">
        <v>3</v>
      </c>
      <c r="H9" s="57">
        <v>44874</v>
      </c>
      <c r="I9" s="55">
        <v>25500</v>
      </c>
    </row>
    <row r="10" spans="3:9" x14ac:dyDescent="0.25">
      <c r="C10" s="129" t="s">
        <v>52</v>
      </c>
      <c r="D10" s="130"/>
      <c r="E10" s="130"/>
      <c r="F10" s="130"/>
      <c r="G10" s="130"/>
      <c r="H10" s="157"/>
      <c r="I10" s="47">
        <f ca="1">'Minuta Setembro'!I31</f>
        <v>46008.549999999996</v>
      </c>
    </row>
    <row r="11" spans="3:9" ht="15.75" thickBot="1" x14ac:dyDescent="0.3">
      <c r="C11" s="140" t="s">
        <v>53</v>
      </c>
      <c r="D11" s="141"/>
      <c r="E11" s="141"/>
      <c r="F11" s="141"/>
      <c r="G11" s="141"/>
      <c r="H11" s="142"/>
      <c r="I11" s="48"/>
    </row>
    <row r="12" spans="3:9" ht="15.75" thickBot="1" x14ac:dyDescent="0.3">
      <c r="C12" s="132" t="s">
        <v>4</v>
      </c>
      <c r="D12" s="133"/>
      <c r="E12" s="133"/>
      <c r="F12" s="133"/>
      <c r="G12" s="133"/>
      <c r="H12" s="143"/>
      <c r="I12" s="37">
        <f ca="1">SUM(I9:I11)</f>
        <v>71508.549999999988</v>
      </c>
    </row>
    <row r="13" spans="3:9" ht="15.75" thickBot="1" x14ac:dyDescent="0.3">
      <c r="C13" s="191" t="s">
        <v>5</v>
      </c>
      <c r="D13" s="192"/>
      <c r="E13" s="192"/>
      <c r="F13" s="192"/>
      <c r="G13" s="192"/>
      <c r="H13" s="193"/>
      <c r="I13" s="55"/>
    </row>
    <row r="14" spans="3:9" ht="15.75" thickBot="1" x14ac:dyDescent="0.3">
      <c r="C14" s="188" t="s">
        <v>4</v>
      </c>
      <c r="D14" s="189"/>
      <c r="E14" s="189"/>
      <c r="F14" s="189"/>
      <c r="G14" s="189"/>
      <c r="H14" s="190"/>
      <c r="I14" s="52">
        <f ca="1">SUM(I12:I13)</f>
        <v>71508.549999999988</v>
      </c>
    </row>
    <row r="15" spans="3:9" ht="15.75" thickBot="1" x14ac:dyDescent="0.3">
      <c r="C15" s="6"/>
      <c r="D15" s="6"/>
      <c r="E15" s="19"/>
      <c r="F15" s="19"/>
      <c r="G15" s="6"/>
      <c r="H15" s="6"/>
      <c r="I15" s="6"/>
    </row>
    <row r="16" spans="3:9" ht="15.75" thickBot="1" x14ac:dyDescent="0.3">
      <c r="C16" s="82" t="s">
        <v>6</v>
      </c>
      <c r="D16" s="83"/>
      <c r="E16" s="83"/>
      <c r="F16" s="83"/>
      <c r="G16" s="83"/>
      <c r="H16" s="83"/>
      <c r="I16" s="84"/>
    </row>
    <row r="17" spans="3:9" ht="16.5" thickBot="1" x14ac:dyDescent="0.3">
      <c r="C17" s="132" t="s">
        <v>7</v>
      </c>
      <c r="D17" s="133"/>
      <c r="E17" s="133"/>
      <c r="F17" s="133"/>
      <c r="G17" s="134" t="s">
        <v>71</v>
      </c>
      <c r="H17" s="134"/>
      <c r="I17" s="60"/>
    </row>
    <row r="18" spans="3:9" ht="15" customHeight="1" x14ac:dyDescent="0.25">
      <c r="C18" s="112" t="s">
        <v>8</v>
      </c>
      <c r="D18" s="113"/>
      <c r="E18" s="113"/>
      <c r="F18" s="113"/>
      <c r="G18" s="113"/>
      <c r="H18" s="113"/>
      <c r="I18" s="118" t="s">
        <v>9</v>
      </c>
    </row>
    <row r="19" spans="3:9" ht="15.75" thickBot="1" x14ac:dyDescent="0.3">
      <c r="C19" s="115"/>
      <c r="D19" s="116"/>
      <c r="E19" s="116"/>
      <c r="F19" s="116"/>
      <c r="G19" s="116"/>
      <c r="H19" s="116"/>
      <c r="I19" s="119"/>
    </row>
    <row r="20" spans="3:9" x14ac:dyDescent="0.25">
      <c r="C20" s="120" t="s">
        <v>10</v>
      </c>
      <c r="D20" s="121"/>
      <c r="E20" s="121"/>
      <c r="F20" s="121"/>
      <c r="G20" s="121"/>
      <c r="H20" s="121"/>
      <c r="I20" s="59">
        <f ca="1">SUMIF($E$35:$I$57,"Generos_Alimenticios",$I$35:$I$57)</f>
        <v>0</v>
      </c>
    </row>
    <row r="21" spans="3:9" x14ac:dyDescent="0.25">
      <c r="C21" s="123" t="s">
        <v>11</v>
      </c>
      <c r="D21" s="124"/>
      <c r="E21" s="124"/>
      <c r="F21" s="124"/>
      <c r="G21" s="124"/>
      <c r="H21" s="124"/>
      <c r="I21" s="59">
        <f ca="1">SUMIF($E$35:$I$57,"Locações_Diversas",$I$35:$I$57)</f>
        <v>320</v>
      </c>
    </row>
    <row r="22" spans="3:9" x14ac:dyDescent="0.25">
      <c r="C22" s="123" t="s">
        <v>12</v>
      </c>
      <c r="D22" s="124"/>
      <c r="E22" s="124"/>
      <c r="F22" s="124"/>
      <c r="G22" s="124"/>
      <c r="H22" s="124"/>
      <c r="I22" s="59">
        <f ca="1">SUMIF($E$35:$I$57,"Medicamentos",$I$35:$I$57)</f>
        <v>0</v>
      </c>
    </row>
    <row r="23" spans="3:9" x14ac:dyDescent="0.25">
      <c r="C23" s="123" t="s">
        <v>13</v>
      </c>
      <c r="D23" s="124"/>
      <c r="E23" s="124"/>
      <c r="F23" s="124"/>
      <c r="G23" s="124"/>
      <c r="H23" s="124"/>
      <c r="I23" s="59">
        <f ca="1">SUMIF($E$35:$I$57,"Outras_Despesas",$I$35:$I$57)</f>
        <v>680.49</v>
      </c>
    </row>
    <row r="24" spans="3:9" x14ac:dyDescent="0.25">
      <c r="C24" s="123" t="s">
        <v>30</v>
      </c>
      <c r="D24" s="124"/>
      <c r="E24" s="124"/>
      <c r="F24" s="124"/>
      <c r="G24" s="124"/>
      <c r="H24" s="124"/>
      <c r="I24" s="59">
        <f ca="1">SUMIF($E$35:$I$57,"Materiais_Consumo",$I$35:$I$57)</f>
        <v>602.82000000000005</v>
      </c>
    </row>
    <row r="25" spans="3:9" x14ac:dyDescent="0.25">
      <c r="C25" s="123" t="s">
        <v>31</v>
      </c>
      <c r="D25" s="124"/>
      <c r="E25" s="124"/>
      <c r="F25" s="124"/>
      <c r="G25" s="124"/>
      <c r="H25" s="124"/>
      <c r="I25" s="59">
        <f ca="1">SUMIF($E$35:$I$57,"Serviços_Terceiros",$I$35:$I$57)</f>
        <v>0</v>
      </c>
    </row>
    <row r="26" spans="3:9" x14ac:dyDescent="0.25">
      <c r="C26" s="123" t="s">
        <v>14</v>
      </c>
      <c r="D26" s="124"/>
      <c r="E26" s="124"/>
      <c r="F26" s="124"/>
      <c r="G26" s="124"/>
      <c r="H26" s="124"/>
      <c r="I26" s="59">
        <f ca="1">SUMIF($E$35:$I$57,"Recursos_Humanos",$I$35:$I$57)+SUMIF($E$35:$I$57,"Encargos",$I$35:$I$57)</f>
        <v>23373.260000000002</v>
      </c>
    </row>
    <row r="27" spans="3:9" ht="15.75" thickBot="1" x14ac:dyDescent="0.3">
      <c r="C27" s="126" t="s">
        <v>15</v>
      </c>
      <c r="D27" s="127"/>
      <c r="E27" s="127"/>
      <c r="F27" s="127"/>
      <c r="G27" s="127"/>
      <c r="H27" s="127"/>
      <c r="I27" s="59">
        <f ca="1">SUMIF($E$35:$I$57,"Utilidades_Públicas",$I$35:$I$57)</f>
        <v>1523.3400000000001</v>
      </c>
    </row>
    <row r="28" spans="3:9" x14ac:dyDescent="0.25">
      <c r="C28" s="129" t="s">
        <v>16</v>
      </c>
      <c r="D28" s="130"/>
      <c r="E28" s="130"/>
      <c r="F28" s="130"/>
      <c r="G28" s="130"/>
      <c r="H28" s="130"/>
      <c r="I28" s="8">
        <f ca="1">SUM(I20:I27)</f>
        <v>26499.910000000003</v>
      </c>
    </row>
    <row r="29" spans="3:9" x14ac:dyDescent="0.25">
      <c r="C29" s="109" t="s">
        <v>17</v>
      </c>
      <c r="D29" s="110"/>
      <c r="E29" s="110"/>
      <c r="F29" s="110"/>
      <c r="G29" s="110"/>
      <c r="H29" s="110"/>
      <c r="I29" s="9">
        <f ca="1">I14-I28</f>
        <v>45008.639999999985</v>
      </c>
    </row>
    <row r="30" spans="3:9" x14ac:dyDescent="0.25">
      <c r="C30" s="95" t="s">
        <v>18</v>
      </c>
      <c r="D30" s="96"/>
      <c r="E30" s="96"/>
      <c r="F30" s="96"/>
      <c r="G30" s="96"/>
      <c r="H30" s="96"/>
      <c r="I30" s="50"/>
    </row>
    <row r="31" spans="3:9" ht="15.75" thickBot="1" x14ac:dyDescent="0.3">
      <c r="C31" s="98" t="s">
        <v>19</v>
      </c>
      <c r="D31" s="99"/>
      <c r="E31" s="99"/>
      <c r="F31" s="99"/>
      <c r="G31" s="99"/>
      <c r="H31" s="99"/>
      <c r="I31" s="10">
        <f ca="1">I29-I30</f>
        <v>45008.639999999985</v>
      </c>
    </row>
    <row r="32" spans="3:9" ht="15.75" thickBot="1" x14ac:dyDescent="0.3"/>
    <row r="33" spans="2:12" s="11" customFormat="1" ht="20.25" customHeight="1" thickBot="1" x14ac:dyDescent="0.3">
      <c r="B33" s="17"/>
      <c r="C33" s="101" t="s">
        <v>38</v>
      </c>
      <c r="D33" s="103" t="s">
        <v>41</v>
      </c>
      <c r="E33" s="105" t="s">
        <v>24</v>
      </c>
      <c r="F33" s="105" t="s">
        <v>8</v>
      </c>
      <c r="G33" s="107" t="s">
        <v>25</v>
      </c>
      <c r="H33" s="107" t="s">
        <v>29</v>
      </c>
      <c r="I33" s="87" t="s">
        <v>20</v>
      </c>
      <c r="J33" s="201" t="s">
        <v>37</v>
      </c>
      <c r="K33" s="202"/>
      <c r="L33" s="203"/>
    </row>
    <row r="34" spans="2:12" s="11" customFormat="1" ht="20.25" customHeight="1" thickBot="1" x14ac:dyDescent="0.3">
      <c r="B34" s="17"/>
      <c r="C34" s="102"/>
      <c r="D34" s="104"/>
      <c r="E34" s="106"/>
      <c r="F34" s="106"/>
      <c r="G34" s="108"/>
      <c r="H34" s="108"/>
      <c r="I34" s="88"/>
      <c r="J34" s="30" t="s">
        <v>35</v>
      </c>
      <c r="K34" s="31" t="s">
        <v>36</v>
      </c>
      <c r="L34" s="32" t="s">
        <v>44</v>
      </c>
    </row>
    <row r="35" spans="2:12" s="11" customFormat="1" ht="15.75" thickBot="1" x14ac:dyDescent="0.3">
      <c r="B35" s="17"/>
      <c r="C35" s="21">
        <v>44845</v>
      </c>
      <c r="D35" s="22" t="s">
        <v>221</v>
      </c>
      <c r="E35" s="36" t="s">
        <v>22</v>
      </c>
      <c r="F35" s="36" t="s">
        <v>49</v>
      </c>
      <c r="G35" s="12" t="s">
        <v>138</v>
      </c>
      <c r="H35" s="12" t="s">
        <v>228</v>
      </c>
      <c r="I35" s="23">
        <v>175.53</v>
      </c>
      <c r="J35" s="33"/>
      <c r="K35" s="34"/>
      <c r="L35" s="34"/>
    </row>
    <row r="36" spans="2:12" s="11" customFormat="1" ht="16.5" customHeight="1" thickBot="1" x14ac:dyDescent="0.3">
      <c r="B36" s="17"/>
      <c r="C36" s="21">
        <v>44862</v>
      </c>
      <c r="D36" s="22" t="s">
        <v>203</v>
      </c>
      <c r="E36" s="36" t="s">
        <v>76</v>
      </c>
      <c r="F36" s="36" t="s">
        <v>77</v>
      </c>
      <c r="G36" s="12" t="s">
        <v>153</v>
      </c>
      <c r="H36" s="12" t="s">
        <v>77</v>
      </c>
      <c r="I36" s="23">
        <v>320</v>
      </c>
      <c r="J36" s="33"/>
      <c r="K36" s="35"/>
      <c r="L36" s="35"/>
    </row>
    <row r="37" spans="2:12" s="11" customFormat="1" ht="15.75" customHeight="1" thickBot="1" x14ac:dyDescent="0.3">
      <c r="B37" s="17"/>
      <c r="C37" s="21">
        <v>44862</v>
      </c>
      <c r="D37" s="22" t="s">
        <v>229</v>
      </c>
      <c r="E37" s="36" t="s">
        <v>28</v>
      </c>
      <c r="F37" s="36" t="s">
        <v>39</v>
      </c>
      <c r="G37" s="12" t="s">
        <v>132</v>
      </c>
      <c r="H37" s="12" t="s">
        <v>230</v>
      </c>
      <c r="I37" s="23">
        <v>556.13</v>
      </c>
      <c r="J37" s="33"/>
      <c r="K37" s="35"/>
      <c r="L37" s="35"/>
    </row>
    <row r="38" spans="2:12" s="11" customFormat="1" ht="15.75" thickBot="1" x14ac:dyDescent="0.3">
      <c r="B38" s="17"/>
      <c r="C38" s="21">
        <v>44862</v>
      </c>
      <c r="D38" s="22" t="s">
        <v>231</v>
      </c>
      <c r="E38" s="36" t="s">
        <v>28</v>
      </c>
      <c r="F38" s="36" t="s">
        <v>114</v>
      </c>
      <c r="G38" s="12" t="s">
        <v>183</v>
      </c>
      <c r="H38" s="12" t="s">
        <v>184</v>
      </c>
      <c r="I38" s="23">
        <v>353.32</v>
      </c>
      <c r="J38" s="33"/>
      <c r="K38" s="35"/>
      <c r="L38" s="35"/>
    </row>
    <row r="39" spans="2:12" s="11" customFormat="1" ht="15.75" thickBot="1" x14ac:dyDescent="0.3">
      <c r="B39" s="17"/>
      <c r="C39" s="21">
        <v>44875</v>
      </c>
      <c r="D39" s="22" t="s">
        <v>223</v>
      </c>
      <c r="E39" s="36" t="s">
        <v>22</v>
      </c>
      <c r="F39" s="36" t="s">
        <v>23</v>
      </c>
      <c r="G39" s="12" t="s">
        <v>23</v>
      </c>
      <c r="H39" s="12" t="s">
        <v>175</v>
      </c>
      <c r="I39" s="23">
        <v>1500.43</v>
      </c>
      <c r="J39" s="33"/>
      <c r="K39" s="35"/>
      <c r="L39" s="35"/>
    </row>
    <row r="40" spans="2:12" s="11" customFormat="1" ht="15.75" thickBot="1" x14ac:dyDescent="0.3">
      <c r="B40" s="17"/>
      <c r="C40" s="21">
        <v>44875</v>
      </c>
      <c r="D40" s="22" t="s">
        <v>232</v>
      </c>
      <c r="E40" s="36" t="s">
        <v>22</v>
      </c>
      <c r="F40" s="36" t="s">
        <v>48</v>
      </c>
      <c r="G40" s="12" t="s">
        <v>48</v>
      </c>
      <c r="H40" s="12" t="s">
        <v>175</v>
      </c>
      <c r="I40" s="23">
        <v>6325.51</v>
      </c>
      <c r="J40" s="33"/>
      <c r="K40" s="35"/>
      <c r="L40" s="35"/>
    </row>
    <row r="41" spans="2:12" s="11" customFormat="1" ht="15.75" thickBot="1" x14ac:dyDescent="0.3">
      <c r="B41" s="17"/>
      <c r="C41" s="21">
        <v>44875</v>
      </c>
      <c r="D41" s="22" t="s">
        <v>229</v>
      </c>
      <c r="E41" s="36" t="s">
        <v>22</v>
      </c>
      <c r="F41" s="36" t="s">
        <v>49</v>
      </c>
      <c r="G41" s="12" t="s">
        <v>138</v>
      </c>
      <c r="H41" s="12" t="s">
        <v>228</v>
      </c>
      <c r="I41" s="23">
        <v>181.84</v>
      </c>
      <c r="J41" s="33"/>
      <c r="K41" s="35"/>
      <c r="L41" s="35"/>
    </row>
    <row r="42" spans="2:12" s="11" customFormat="1" ht="15.75" thickBot="1" x14ac:dyDescent="0.3">
      <c r="B42" s="17"/>
      <c r="C42" s="21">
        <v>44875</v>
      </c>
      <c r="D42" s="22" t="s">
        <v>229</v>
      </c>
      <c r="E42" s="36" t="s">
        <v>28</v>
      </c>
      <c r="F42" s="36" t="s">
        <v>57</v>
      </c>
      <c r="G42" s="12" t="s">
        <v>187</v>
      </c>
      <c r="H42" s="12" t="s">
        <v>233</v>
      </c>
      <c r="I42" s="23">
        <v>253.4</v>
      </c>
      <c r="J42" s="33"/>
      <c r="K42" s="35"/>
      <c r="L42" s="35"/>
    </row>
    <row r="43" spans="2:12" s="11" customFormat="1" ht="15.75" thickBot="1" x14ac:dyDescent="0.3">
      <c r="B43" s="17"/>
      <c r="C43" s="21">
        <v>44875</v>
      </c>
      <c r="D43" s="22" t="s">
        <v>234</v>
      </c>
      <c r="E43" s="36" t="s">
        <v>28</v>
      </c>
      <c r="F43" s="36" t="s">
        <v>114</v>
      </c>
      <c r="G43" s="12" t="s">
        <v>183</v>
      </c>
      <c r="H43" s="12" t="s">
        <v>184</v>
      </c>
      <c r="I43" s="23">
        <v>260.5</v>
      </c>
      <c r="J43" s="33"/>
      <c r="K43" s="35"/>
      <c r="L43" s="35"/>
    </row>
    <row r="44" spans="2:12" s="11" customFormat="1" ht="15.75" thickBot="1" x14ac:dyDescent="0.3">
      <c r="B44" s="17"/>
      <c r="C44" s="21">
        <v>44875</v>
      </c>
      <c r="D44" s="22" t="s">
        <v>235</v>
      </c>
      <c r="E44" s="36" t="s">
        <v>27</v>
      </c>
      <c r="F44" s="36" t="s">
        <v>80</v>
      </c>
      <c r="G44" s="12" t="s">
        <v>105</v>
      </c>
      <c r="H44" s="12" t="s">
        <v>80</v>
      </c>
      <c r="I44" s="23">
        <v>571.25</v>
      </c>
      <c r="J44" s="33"/>
      <c r="K44" s="35"/>
      <c r="L44" s="35"/>
    </row>
    <row r="45" spans="2:12" s="11" customFormat="1" ht="15.75" thickBot="1" x14ac:dyDescent="0.3">
      <c r="B45" s="17"/>
      <c r="C45" s="21">
        <v>44875</v>
      </c>
      <c r="D45" s="22" t="s">
        <v>235</v>
      </c>
      <c r="E45" s="36" t="s">
        <v>27</v>
      </c>
      <c r="F45" s="36" t="s">
        <v>80</v>
      </c>
      <c r="G45" s="12" t="s">
        <v>106</v>
      </c>
      <c r="H45" s="12" t="s">
        <v>80</v>
      </c>
      <c r="I45" s="23">
        <v>1862.09</v>
      </c>
      <c r="J45" s="33"/>
      <c r="K45" s="35"/>
      <c r="L45" s="35"/>
    </row>
    <row r="46" spans="2:12" s="11" customFormat="1" ht="15.75" thickBot="1" x14ac:dyDescent="0.3">
      <c r="B46" s="17"/>
      <c r="C46" s="21">
        <v>44875</v>
      </c>
      <c r="D46" s="22" t="s">
        <v>235</v>
      </c>
      <c r="E46" s="36" t="s">
        <v>27</v>
      </c>
      <c r="F46" s="36" t="s">
        <v>80</v>
      </c>
      <c r="G46" s="12" t="s">
        <v>177</v>
      </c>
      <c r="H46" s="12" t="s">
        <v>80</v>
      </c>
      <c r="I46" s="23">
        <v>1709.01</v>
      </c>
      <c r="J46" s="33"/>
      <c r="K46" s="35"/>
      <c r="L46" s="35"/>
    </row>
    <row r="47" spans="2:12" s="11" customFormat="1" ht="15.75" thickBot="1" x14ac:dyDescent="0.3">
      <c r="B47" s="17"/>
      <c r="C47" s="21">
        <v>44875</v>
      </c>
      <c r="D47" s="22" t="s">
        <v>235</v>
      </c>
      <c r="E47" s="36" t="s">
        <v>27</v>
      </c>
      <c r="F47" s="36" t="s">
        <v>80</v>
      </c>
      <c r="G47" s="12" t="s">
        <v>200</v>
      </c>
      <c r="H47" s="12" t="s">
        <v>80</v>
      </c>
      <c r="I47" s="23">
        <v>1709.01</v>
      </c>
      <c r="J47" s="33"/>
      <c r="K47" s="35"/>
      <c r="L47" s="35"/>
    </row>
    <row r="48" spans="2:12" s="11" customFormat="1" ht="15.75" thickBot="1" x14ac:dyDescent="0.3">
      <c r="B48" s="17"/>
      <c r="C48" s="21">
        <v>44875</v>
      </c>
      <c r="D48" s="22" t="s">
        <v>235</v>
      </c>
      <c r="E48" s="36" t="s">
        <v>27</v>
      </c>
      <c r="F48" s="36" t="s">
        <v>80</v>
      </c>
      <c r="G48" s="12" t="s">
        <v>178</v>
      </c>
      <c r="H48" s="12" t="s">
        <v>80</v>
      </c>
      <c r="I48" s="23">
        <v>1709.01</v>
      </c>
      <c r="J48" s="33"/>
      <c r="K48" s="35"/>
      <c r="L48" s="35"/>
    </row>
    <row r="49" spans="2:12" s="11" customFormat="1" ht="15.75" thickBot="1" x14ac:dyDescent="0.3">
      <c r="B49" s="17"/>
      <c r="C49" s="21">
        <v>44875</v>
      </c>
      <c r="D49" s="22" t="s">
        <v>235</v>
      </c>
      <c r="E49" s="36" t="s">
        <v>27</v>
      </c>
      <c r="F49" s="36" t="s">
        <v>80</v>
      </c>
      <c r="G49" s="12" t="s">
        <v>119</v>
      </c>
      <c r="H49" s="12" t="s">
        <v>80</v>
      </c>
      <c r="I49" s="23">
        <v>2659.26</v>
      </c>
      <c r="J49" s="33"/>
      <c r="K49" s="35"/>
      <c r="L49" s="35"/>
    </row>
    <row r="50" spans="2:12" s="11" customFormat="1" ht="15.75" thickBot="1" x14ac:dyDescent="0.3">
      <c r="B50" s="17"/>
      <c r="C50" s="21">
        <v>44875</v>
      </c>
      <c r="D50" s="22" t="s">
        <v>235</v>
      </c>
      <c r="E50" s="36" t="s">
        <v>27</v>
      </c>
      <c r="F50" s="36" t="s">
        <v>80</v>
      </c>
      <c r="G50" s="12" t="s">
        <v>121</v>
      </c>
      <c r="H50" s="12" t="s">
        <v>80</v>
      </c>
      <c r="I50" s="23">
        <v>2628.83</v>
      </c>
      <c r="J50" s="33"/>
      <c r="K50" s="35"/>
      <c r="L50" s="35"/>
    </row>
    <row r="51" spans="2:12" s="11" customFormat="1" ht="15.75" thickBot="1" x14ac:dyDescent="0.3">
      <c r="B51" s="17"/>
      <c r="C51" s="21">
        <v>44875</v>
      </c>
      <c r="D51" s="22" t="s">
        <v>235</v>
      </c>
      <c r="E51" s="36" t="s">
        <v>27</v>
      </c>
      <c r="F51" s="36" t="s">
        <v>80</v>
      </c>
      <c r="G51" s="12" t="s">
        <v>108</v>
      </c>
      <c r="H51" s="12" t="s">
        <v>80</v>
      </c>
      <c r="I51" s="23">
        <v>479.4</v>
      </c>
      <c r="J51" s="33"/>
      <c r="K51" s="35"/>
      <c r="L51" s="35"/>
    </row>
    <row r="52" spans="2:12" s="11" customFormat="1" ht="15.75" thickBot="1" x14ac:dyDescent="0.3">
      <c r="B52" s="17"/>
      <c r="C52" s="21">
        <v>44875</v>
      </c>
      <c r="D52" s="22" t="s">
        <v>235</v>
      </c>
      <c r="E52" s="36" t="s">
        <v>27</v>
      </c>
      <c r="F52" s="36" t="s">
        <v>80</v>
      </c>
      <c r="G52" s="12" t="s">
        <v>107</v>
      </c>
      <c r="H52" s="12" t="s">
        <v>80</v>
      </c>
      <c r="I52" s="23">
        <v>1862.09</v>
      </c>
      <c r="J52" s="33"/>
      <c r="K52" s="35"/>
      <c r="L52" s="35"/>
    </row>
    <row r="53" spans="2:12" s="11" customFormat="1" ht="15.75" thickBot="1" x14ac:dyDescent="0.3">
      <c r="B53" s="17"/>
      <c r="C53" s="21">
        <v>44875</v>
      </c>
      <c r="D53" s="22" t="s">
        <v>236</v>
      </c>
      <c r="E53" s="36" t="s">
        <v>28</v>
      </c>
      <c r="F53" s="36" t="s">
        <v>81</v>
      </c>
      <c r="G53" s="12" t="s">
        <v>180</v>
      </c>
      <c r="H53" s="12" t="s">
        <v>181</v>
      </c>
      <c r="I53" s="23">
        <v>99.99</v>
      </c>
      <c r="J53" s="33"/>
      <c r="K53" s="35"/>
      <c r="L53" s="35"/>
    </row>
    <row r="54" spans="2:12" s="11" customFormat="1" ht="15.75" thickBot="1" x14ac:dyDescent="0.3">
      <c r="B54" s="17"/>
      <c r="C54" s="21">
        <v>44875</v>
      </c>
      <c r="D54" s="22" t="s">
        <v>237</v>
      </c>
      <c r="E54" s="36" t="s">
        <v>78</v>
      </c>
      <c r="F54" s="36" t="s">
        <v>79</v>
      </c>
      <c r="G54" s="12" t="s">
        <v>238</v>
      </c>
      <c r="H54" s="12" t="s">
        <v>239</v>
      </c>
      <c r="I54" s="23">
        <v>680.49</v>
      </c>
      <c r="J54" s="33"/>
      <c r="K54" s="35"/>
      <c r="L54" s="35"/>
    </row>
    <row r="55" spans="2:12" s="11" customFormat="1" ht="15.75" thickBot="1" x14ac:dyDescent="0.3">
      <c r="B55" s="17"/>
      <c r="C55" s="21">
        <v>44876</v>
      </c>
      <c r="D55" s="22" t="s">
        <v>240</v>
      </c>
      <c r="E55" s="36" t="s">
        <v>26</v>
      </c>
      <c r="F55" s="36" t="s">
        <v>55</v>
      </c>
      <c r="G55" s="12" t="s">
        <v>241</v>
      </c>
      <c r="H55" s="12" t="s">
        <v>47</v>
      </c>
      <c r="I55" s="23">
        <v>602.82000000000005</v>
      </c>
      <c r="J55" s="33"/>
      <c r="K55" s="35"/>
      <c r="L55" s="35"/>
    </row>
    <row r="56" spans="2:12" s="11" customFormat="1" ht="15.75" thickBot="1" x14ac:dyDescent="0.3">
      <c r="B56" s="17"/>
      <c r="C56" s="21"/>
      <c r="D56" s="22"/>
      <c r="E56" s="36"/>
      <c r="F56" s="36"/>
      <c r="G56" s="80"/>
      <c r="H56" s="12"/>
      <c r="I56" s="23"/>
      <c r="J56" s="33"/>
      <c r="K56" s="35"/>
      <c r="L56" s="35"/>
    </row>
    <row r="57" spans="2:12" s="11" customFormat="1" ht="15.75" thickBot="1" x14ac:dyDescent="0.3">
      <c r="B57" s="17"/>
      <c r="C57" s="21"/>
      <c r="D57" s="22"/>
      <c r="E57" s="36"/>
      <c r="F57" s="36"/>
      <c r="G57" s="12"/>
      <c r="H57" s="12"/>
      <c r="I57" s="23"/>
      <c r="J57" s="33"/>
      <c r="K57" s="35"/>
      <c r="L57" s="35"/>
    </row>
    <row r="58" spans="2:12" s="11" customFormat="1" ht="15.75" thickBot="1" x14ac:dyDescent="0.3">
      <c r="B58" s="17"/>
      <c r="C58" s="89" t="s">
        <v>4</v>
      </c>
      <c r="D58" s="90"/>
      <c r="E58" s="90"/>
      <c r="F58" s="90"/>
      <c r="G58" s="90"/>
      <c r="H58" s="91"/>
      <c r="I58" s="26">
        <f>SUM(I35:I57)</f>
        <v>26499.910000000007</v>
      </c>
    </row>
    <row r="59" spans="2:12" s="11" customFormat="1" x14ac:dyDescent="0.25">
      <c r="B59" s="17"/>
      <c r="E59" s="20"/>
      <c r="F59" s="20"/>
    </row>
    <row r="62" spans="2:12" ht="27" customHeight="1" x14ac:dyDescent="0.25">
      <c r="C62" s="85" t="s">
        <v>74</v>
      </c>
      <c r="D62" s="85"/>
      <c r="E62" s="85"/>
      <c r="F62" s="85"/>
      <c r="G62" s="85"/>
      <c r="H62" s="85"/>
      <c r="I62" s="85"/>
    </row>
    <row r="63" spans="2:12" x14ac:dyDescent="0.25">
      <c r="C63" s="40"/>
      <c r="D63" s="40"/>
      <c r="E63" s="40"/>
      <c r="F63" s="40"/>
      <c r="G63" s="40"/>
      <c r="H63" s="40"/>
      <c r="I63" s="40"/>
    </row>
    <row r="64" spans="2:12" x14ac:dyDescent="0.25">
      <c r="C64" s="40"/>
      <c r="D64" s="40"/>
      <c r="E64" s="40"/>
      <c r="F64" s="40"/>
      <c r="G64" s="40"/>
      <c r="H64" s="40"/>
      <c r="I64" s="40"/>
    </row>
    <row r="65" spans="3:9" x14ac:dyDescent="0.25">
      <c r="C65" s="199"/>
      <c r="D65" s="199"/>
      <c r="E65" s="199"/>
      <c r="F65" s="199"/>
      <c r="G65" s="199"/>
      <c r="H65" s="199"/>
      <c r="I65"/>
    </row>
    <row r="66" spans="3:9" ht="15.75" x14ac:dyDescent="0.25">
      <c r="C66" s="63"/>
      <c r="D66" s="63"/>
      <c r="E66" s="63"/>
      <c r="F66" s="63"/>
      <c r="G66" s="28" t="s">
        <v>42</v>
      </c>
      <c r="H66" s="64" t="s">
        <v>45</v>
      </c>
      <c r="I66" s="2" t="s">
        <v>60</v>
      </c>
    </row>
    <row r="67" spans="3:9" x14ac:dyDescent="0.25">
      <c r="C67" s="199"/>
      <c r="D67" s="199"/>
      <c r="E67" s="199"/>
      <c r="F67" s="199"/>
      <c r="G67" s="199"/>
      <c r="H67" s="199"/>
      <c r="I67"/>
    </row>
    <row r="68" spans="3:9" x14ac:dyDescent="0.25">
      <c r="C68" s="65"/>
      <c r="D68" s="199"/>
      <c r="E68" s="200"/>
      <c r="F68" s="200"/>
      <c r="G68" s="200"/>
      <c r="H68" s="63"/>
      <c r="I68" s="199"/>
    </row>
    <row r="69" spans="3:9" ht="15.75" x14ac:dyDescent="0.25">
      <c r="C69" s="65"/>
      <c r="D69" s="199"/>
      <c r="E69" s="94" t="s">
        <v>75</v>
      </c>
      <c r="F69" s="94"/>
      <c r="G69" s="94"/>
      <c r="H69" s="66"/>
      <c r="I69" s="199"/>
    </row>
    <row r="70" spans="3:9" x14ac:dyDescent="0.25">
      <c r="C70" s="65"/>
      <c r="D70" s="63"/>
      <c r="E70" s="86" t="s">
        <v>21</v>
      </c>
      <c r="F70" s="86"/>
      <c r="G70" s="86"/>
      <c r="H70" s="66"/>
      <c r="I70" s="63"/>
    </row>
  </sheetData>
  <sheetProtection algorithmName="SHA-512" hashValue="iipdX5HbDw+YQF0EUfAUhvCyZNOy2UcTkkk3MswlYRuB+56+m+V3f12qY5GRq/wCnqM+J5khXsv2susjHvf1eA==" saltValue="e9bY/xPv/IULEzUFKO8dYw==" spinCount="100000" sheet="1" objects="1" scenarios="1" formatCells="0" insertRows="0" deleteRows="0" sort="0"/>
  <mergeCells count="49">
    <mergeCell ref="C14:H14"/>
    <mergeCell ref="E2:I2"/>
    <mergeCell ref="E3:I3"/>
    <mergeCell ref="E4:I4"/>
    <mergeCell ref="C5:H5"/>
    <mergeCell ref="C6:I6"/>
    <mergeCell ref="C7:F8"/>
    <mergeCell ref="G7:G8"/>
    <mergeCell ref="H7:H8"/>
    <mergeCell ref="I7:I8"/>
    <mergeCell ref="C9:F9"/>
    <mergeCell ref="C10:H10"/>
    <mergeCell ref="C11:H11"/>
    <mergeCell ref="C12:H12"/>
    <mergeCell ref="C13:H13"/>
    <mergeCell ref="E70:G70"/>
    <mergeCell ref="H33:H34"/>
    <mergeCell ref="C26:H26"/>
    <mergeCell ref="D68:D69"/>
    <mergeCell ref="E68:G68"/>
    <mergeCell ref="C27:H27"/>
    <mergeCell ref="C28:H28"/>
    <mergeCell ref="C29:H29"/>
    <mergeCell ref="C16:I16"/>
    <mergeCell ref="C17:F17"/>
    <mergeCell ref="G17:H17"/>
    <mergeCell ref="C18:H19"/>
    <mergeCell ref="I18:I19"/>
    <mergeCell ref="C20:H20"/>
    <mergeCell ref="C21:H21"/>
    <mergeCell ref="C22:H22"/>
    <mergeCell ref="C23:H23"/>
    <mergeCell ref="C67:H67"/>
    <mergeCell ref="C30:H30"/>
    <mergeCell ref="C31:H31"/>
    <mergeCell ref="C24:H24"/>
    <mergeCell ref="C25:H25"/>
    <mergeCell ref="I68:I69"/>
    <mergeCell ref="E69:G69"/>
    <mergeCell ref="J33:L33"/>
    <mergeCell ref="C58:H58"/>
    <mergeCell ref="C65:H65"/>
    <mergeCell ref="C33:C34"/>
    <mergeCell ref="D33:D34"/>
    <mergeCell ref="E33:E34"/>
    <mergeCell ref="F33:F34"/>
    <mergeCell ref="G33:G34"/>
    <mergeCell ref="C62:I62"/>
    <mergeCell ref="I33:I34"/>
  </mergeCells>
  <dataValidations count="2">
    <dataValidation type="list" allowBlank="1" showInputMessage="1" showErrorMessage="1" promptTitle="Grupo da Despesa" prompt="Selecione o grupo que a sua despesa se encaixa:" sqref="E35:E57" xr:uid="{00000000-0002-0000-0900-000000000000}">
      <formula1>Grupos</formula1>
    </dataValidation>
    <dataValidation type="list" allowBlank="1" showInputMessage="1" showErrorMessage="1" promptTitle="Categoria da Despesa" prompt="Selecione a catergoria que sua despesa se encaixa:" sqref="F35:F57" xr:uid="{00000000-0002-0000-0900-000001000000}">
      <formula1>INDIRECT(E35)</formula1>
    </dataValidation>
  </dataValidations>
  <pageMargins left="0.25" right="0.25" top="0.75" bottom="0.75" header="0.3" footer="0.3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L71"/>
  <sheetViews>
    <sheetView showGridLines="0" topLeftCell="A16" zoomScale="110" zoomScaleNormal="110" workbookViewId="0">
      <selection activeCell="G61" sqref="C61:I71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2" width="4.7109375" style="5" customWidth="1"/>
    <col min="13" max="16384" width="9.140625" style="5"/>
  </cols>
  <sheetData>
    <row r="2" spans="3:9" ht="22.5" customHeight="1" x14ac:dyDescent="0.25">
      <c r="C2" s="61"/>
      <c r="D2"/>
      <c r="E2" s="155" t="s">
        <v>72</v>
      </c>
      <c r="F2" s="155"/>
      <c r="G2" s="155"/>
      <c r="H2" s="155"/>
      <c r="I2" s="155"/>
    </row>
    <row r="3" spans="3:9" ht="15" customHeight="1" x14ac:dyDescent="0.25">
      <c r="C3" s="61"/>
      <c r="D3"/>
      <c r="E3" s="156" t="s">
        <v>51</v>
      </c>
      <c r="F3" s="156"/>
      <c r="G3" s="156"/>
      <c r="H3" s="156"/>
      <c r="I3" s="156"/>
    </row>
    <row r="4" spans="3:9" ht="45" customHeight="1" x14ac:dyDescent="0.25">
      <c r="C4"/>
      <c r="D4" s="62"/>
      <c r="E4" s="154" t="s">
        <v>73</v>
      </c>
      <c r="F4" s="154"/>
      <c r="G4" s="154"/>
      <c r="H4" s="154"/>
      <c r="I4" s="154"/>
    </row>
    <row r="5" spans="3:9" ht="15.75" thickBot="1" x14ac:dyDescent="0.3">
      <c r="C5" s="161"/>
      <c r="D5" s="161"/>
      <c r="E5" s="161"/>
      <c r="F5" s="161"/>
      <c r="G5" s="161"/>
      <c r="H5" s="161"/>
      <c r="I5"/>
    </row>
    <row r="6" spans="3:9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9" ht="15" customHeight="1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9" ht="15.75" thickBot="1" x14ac:dyDescent="0.3">
      <c r="C8" s="135"/>
      <c r="D8" s="136"/>
      <c r="E8" s="136"/>
      <c r="F8" s="137"/>
      <c r="G8" s="139"/>
      <c r="H8" s="139"/>
      <c r="I8" s="148"/>
    </row>
    <row r="9" spans="3:9" ht="15.75" thickBot="1" x14ac:dyDescent="0.3">
      <c r="C9" s="82">
        <v>30000</v>
      </c>
      <c r="D9" s="83"/>
      <c r="E9" s="83"/>
      <c r="F9" s="149"/>
      <c r="G9" s="56" t="s">
        <v>3</v>
      </c>
      <c r="H9" s="57"/>
      <c r="I9" s="55"/>
    </row>
    <row r="10" spans="3:9" x14ac:dyDescent="0.25">
      <c r="C10" s="129" t="s">
        <v>52</v>
      </c>
      <c r="D10" s="130"/>
      <c r="E10" s="130"/>
      <c r="F10" s="130"/>
      <c r="G10" s="130"/>
      <c r="H10" s="157"/>
      <c r="I10" s="47">
        <f ca="1">'Minuta Outubro'!I31</f>
        <v>45008.639999999985</v>
      </c>
    </row>
    <row r="11" spans="3:9" ht="15.75" thickBot="1" x14ac:dyDescent="0.3">
      <c r="C11" s="158" t="s">
        <v>53</v>
      </c>
      <c r="D11" s="159"/>
      <c r="E11" s="159"/>
      <c r="F11" s="159"/>
      <c r="G11" s="159"/>
      <c r="H11" s="160"/>
      <c r="I11" s="53"/>
    </row>
    <row r="12" spans="3:9" ht="15.75" thickBot="1" x14ac:dyDescent="0.3">
      <c r="C12" s="188" t="s">
        <v>4</v>
      </c>
      <c r="D12" s="189"/>
      <c r="E12" s="189"/>
      <c r="F12" s="189"/>
      <c r="G12" s="189"/>
      <c r="H12" s="190"/>
      <c r="I12" s="52">
        <f ca="1">SUM(I9:I11)</f>
        <v>45008.639999999985</v>
      </c>
    </row>
    <row r="13" spans="3:9" ht="15.75" thickBot="1" x14ac:dyDescent="0.3">
      <c r="C13" s="194" t="s">
        <v>5</v>
      </c>
      <c r="D13" s="195"/>
      <c r="E13" s="195"/>
      <c r="F13" s="195"/>
      <c r="G13" s="195"/>
      <c r="H13" s="196"/>
      <c r="I13" s="54"/>
    </row>
    <row r="14" spans="3:9" ht="15.75" thickBot="1" x14ac:dyDescent="0.3">
      <c r="C14" s="188" t="s">
        <v>4</v>
      </c>
      <c r="D14" s="189"/>
      <c r="E14" s="189"/>
      <c r="F14" s="189"/>
      <c r="G14" s="189"/>
      <c r="H14" s="190"/>
      <c r="I14" s="52">
        <f ca="1">SUM(I12:I13)</f>
        <v>45008.639999999985</v>
      </c>
    </row>
    <row r="15" spans="3:9" ht="15.75" thickBot="1" x14ac:dyDescent="0.3">
      <c r="C15" s="6"/>
      <c r="D15" s="6"/>
      <c r="E15" s="19"/>
      <c r="F15" s="19"/>
      <c r="G15" s="6"/>
      <c r="H15" s="6"/>
      <c r="I15" s="6"/>
    </row>
    <row r="16" spans="3:9" ht="15.75" thickBot="1" x14ac:dyDescent="0.3">
      <c r="C16" s="82" t="s">
        <v>6</v>
      </c>
      <c r="D16" s="83"/>
      <c r="E16" s="83"/>
      <c r="F16" s="83"/>
      <c r="G16" s="83"/>
      <c r="H16" s="83"/>
      <c r="I16" s="84"/>
    </row>
    <row r="17" spans="3:9" ht="16.5" thickBot="1" x14ac:dyDescent="0.3">
      <c r="C17" s="132" t="s">
        <v>7</v>
      </c>
      <c r="D17" s="133"/>
      <c r="E17" s="133"/>
      <c r="F17" s="133"/>
      <c r="G17" s="134" t="s">
        <v>67</v>
      </c>
      <c r="H17" s="134"/>
      <c r="I17" s="60"/>
    </row>
    <row r="18" spans="3:9" ht="15" customHeight="1" x14ac:dyDescent="0.25">
      <c r="C18" s="112" t="s">
        <v>8</v>
      </c>
      <c r="D18" s="113"/>
      <c r="E18" s="113"/>
      <c r="F18" s="113"/>
      <c r="G18" s="113"/>
      <c r="H18" s="113"/>
      <c r="I18" s="118" t="s">
        <v>9</v>
      </c>
    </row>
    <row r="19" spans="3:9" ht="15.75" thickBot="1" x14ac:dyDescent="0.3">
      <c r="C19" s="115"/>
      <c r="D19" s="116"/>
      <c r="E19" s="116"/>
      <c r="F19" s="116"/>
      <c r="G19" s="116"/>
      <c r="H19" s="116"/>
      <c r="I19" s="119"/>
    </row>
    <row r="20" spans="3:9" x14ac:dyDescent="0.25">
      <c r="C20" s="120" t="s">
        <v>10</v>
      </c>
      <c r="D20" s="121"/>
      <c r="E20" s="121"/>
      <c r="F20" s="121"/>
      <c r="G20" s="121"/>
      <c r="H20" s="121"/>
      <c r="I20" s="59">
        <f ca="1">SUMIF($E$35:$I$57,"Generos_Alimenticios",$I$35:$I$57)</f>
        <v>0</v>
      </c>
    </row>
    <row r="21" spans="3:9" x14ac:dyDescent="0.25">
      <c r="C21" s="123" t="s">
        <v>11</v>
      </c>
      <c r="D21" s="124"/>
      <c r="E21" s="124"/>
      <c r="F21" s="124"/>
      <c r="G21" s="124"/>
      <c r="H21" s="124"/>
      <c r="I21" s="59">
        <f ca="1">SUMIF($E$35:$I$57,"Locações_Diversas",$I$35:$I$57)</f>
        <v>0</v>
      </c>
    </row>
    <row r="22" spans="3:9" x14ac:dyDescent="0.25">
      <c r="C22" s="123" t="s">
        <v>12</v>
      </c>
      <c r="D22" s="124"/>
      <c r="E22" s="124"/>
      <c r="F22" s="124"/>
      <c r="G22" s="124"/>
      <c r="H22" s="124"/>
      <c r="I22" s="59">
        <f ca="1">SUMIF($E$35:$I$57,"Medicamentos",$I$35:$I$57)</f>
        <v>0</v>
      </c>
    </row>
    <row r="23" spans="3:9" x14ac:dyDescent="0.25">
      <c r="C23" s="123" t="s">
        <v>13</v>
      </c>
      <c r="D23" s="124"/>
      <c r="E23" s="124"/>
      <c r="F23" s="124"/>
      <c r="G23" s="124"/>
      <c r="H23" s="124"/>
      <c r="I23" s="59">
        <f ca="1">SUMIF($E$35:$I$57,"Outras_Despesas",$I$35:$I$57)</f>
        <v>0</v>
      </c>
    </row>
    <row r="24" spans="3:9" x14ac:dyDescent="0.25">
      <c r="C24" s="123" t="s">
        <v>30</v>
      </c>
      <c r="D24" s="124"/>
      <c r="E24" s="124"/>
      <c r="F24" s="124"/>
      <c r="G24" s="124"/>
      <c r="H24" s="124"/>
      <c r="I24" s="59">
        <f ca="1">SUMIF($E$35:$I$57,"Materiais_Consumo",$I$35:$I$57)</f>
        <v>0</v>
      </c>
    </row>
    <row r="25" spans="3:9" x14ac:dyDescent="0.25">
      <c r="C25" s="123" t="s">
        <v>31</v>
      </c>
      <c r="D25" s="124"/>
      <c r="E25" s="124"/>
      <c r="F25" s="124"/>
      <c r="G25" s="124"/>
      <c r="H25" s="124"/>
      <c r="I25" s="59">
        <f ca="1">SUMIF($E$35:$I$57,"Serviços_Terceiros",$I$35:$I$57)</f>
        <v>0</v>
      </c>
    </row>
    <row r="26" spans="3:9" x14ac:dyDescent="0.25">
      <c r="C26" s="123" t="s">
        <v>14</v>
      </c>
      <c r="D26" s="124"/>
      <c r="E26" s="124"/>
      <c r="F26" s="124"/>
      <c r="G26" s="124"/>
      <c r="H26" s="124"/>
      <c r="I26" s="59">
        <f ca="1">SUMIF($E$35:$I$57,"Recursos_Humanos",$I$35:$I$57)+SUMIF($E$35:$I$57,"Encargos",$I$35:$I$57)</f>
        <v>0</v>
      </c>
    </row>
    <row r="27" spans="3:9" ht="15.75" thickBot="1" x14ac:dyDescent="0.3">
      <c r="C27" s="126" t="s">
        <v>15</v>
      </c>
      <c r="D27" s="127"/>
      <c r="E27" s="127"/>
      <c r="F27" s="127"/>
      <c r="G27" s="127"/>
      <c r="H27" s="127"/>
      <c r="I27" s="59">
        <f ca="1">SUMIF($E$35:$I$57,"Utilidades_Públicas",$I$35:$I$57)</f>
        <v>0</v>
      </c>
    </row>
    <row r="28" spans="3:9" x14ac:dyDescent="0.25">
      <c r="C28" s="129" t="s">
        <v>16</v>
      </c>
      <c r="D28" s="130"/>
      <c r="E28" s="130"/>
      <c r="F28" s="130"/>
      <c r="G28" s="130"/>
      <c r="H28" s="130"/>
      <c r="I28" s="8">
        <f ca="1">SUM(I20:I27)</f>
        <v>0</v>
      </c>
    </row>
    <row r="29" spans="3:9" x14ac:dyDescent="0.25">
      <c r="C29" s="109" t="s">
        <v>17</v>
      </c>
      <c r="D29" s="110"/>
      <c r="E29" s="110"/>
      <c r="F29" s="110"/>
      <c r="G29" s="110"/>
      <c r="H29" s="110"/>
      <c r="I29" s="9">
        <f ca="1">I14-I28</f>
        <v>45008.639999999985</v>
      </c>
    </row>
    <row r="30" spans="3:9" x14ac:dyDescent="0.25">
      <c r="C30" s="95" t="s">
        <v>18</v>
      </c>
      <c r="D30" s="96"/>
      <c r="E30" s="96"/>
      <c r="F30" s="96"/>
      <c r="G30" s="96"/>
      <c r="H30" s="96"/>
      <c r="I30" s="50"/>
    </row>
    <row r="31" spans="3:9" ht="15.75" thickBot="1" x14ac:dyDescent="0.3">
      <c r="C31" s="98" t="s">
        <v>19</v>
      </c>
      <c r="D31" s="99"/>
      <c r="E31" s="99"/>
      <c r="F31" s="99"/>
      <c r="G31" s="99"/>
      <c r="H31" s="99"/>
      <c r="I31" s="10">
        <f ca="1">I29-I30</f>
        <v>45008.639999999985</v>
      </c>
    </row>
    <row r="32" spans="3:9" ht="15.75" thickBot="1" x14ac:dyDescent="0.3"/>
    <row r="33" spans="2:12" s="11" customFormat="1" ht="20.25" customHeight="1" thickBot="1" x14ac:dyDescent="0.3">
      <c r="B33" s="17"/>
      <c r="C33" s="101" t="s">
        <v>38</v>
      </c>
      <c r="D33" s="103" t="s">
        <v>41</v>
      </c>
      <c r="E33" s="105" t="s">
        <v>24</v>
      </c>
      <c r="F33" s="105" t="s">
        <v>8</v>
      </c>
      <c r="G33" s="107" t="s">
        <v>25</v>
      </c>
      <c r="H33" s="107" t="s">
        <v>29</v>
      </c>
      <c r="I33" s="87" t="s">
        <v>20</v>
      </c>
      <c r="J33" s="201" t="s">
        <v>37</v>
      </c>
      <c r="K33" s="202"/>
      <c r="L33" s="203"/>
    </row>
    <row r="34" spans="2:12" s="11" customFormat="1" ht="20.25" customHeight="1" thickBot="1" x14ac:dyDescent="0.3">
      <c r="B34" s="17"/>
      <c r="C34" s="102"/>
      <c r="D34" s="104"/>
      <c r="E34" s="106"/>
      <c r="F34" s="106"/>
      <c r="G34" s="108"/>
      <c r="H34" s="108"/>
      <c r="I34" s="88"/>
      <c r="J34" s="30" t="s">
        <v>35</v>
      </c>
      <c r="K34" s="31" t="s">
        <v>36</v>
      </c>
      <c r="L34" s="32" t="s">
        <v>44</v>
      </c>
    </row>
    <row r="35" spans="2:12" s="11" customFormat="1" ht="15.75" thickBot="1" x14ac:dyDescent="0.3">
      <c r="B35" s="17"/>
      <c r="C35" s="21"/>
      <c r="D35" s="22"/>
      <c r="E35" s="36"/>
      <c r="F35" s="36"/>
      <c r="G35" s="12"/>
      <c r="H35" s="12"/>
      <c r="I35" s="23"/>
      <c r="J35" s="33"/>
      <c r="K35" s="34"/>
      <c r="L35" s="34"/>
    </row>
    <row r="36" spans="2:12" s="11" customFormat="1" ht="15.75" thickBot="1" x14ac:dyDescent="0.3">
      <c r="B36" s="17"/>
      <c r="C36" s="21"/>
      <c r="D36" s="22"/>
      <c r="E36" s="36"/>
      <c r="F36" s="36"/>
      <c r="G36" s="12"/>
      <c r="H36" s="12"/>
      <c r="I36" s="23"/>
      <c r="J36" s="33"/>
      <c r="K36" s="35"/>
      <c r="L36" s="35"/>
    </row>
    <row r="37" spans="2:12" s="11" customFormat="1" ht="15.75" thickBot="1" x14ac:dyDescent="0.3">
      <c r="B37" s="17"/>
      <c r="C37" s="21"/>
      <c r="D37" s="22"/>
      <c r="E37" s="36"/>
      <c r="F37" s="36"/>
      <c r="G37" s="12"/>
      <c r="H37" s="12"/>
      <c r="I37" s="23"/>
      <c r="J37" s="33"/>
      <c r="K37" s="35"/>
      <c r="L37" s="35"/>
    </row>
    <row r="38" spans="2:12" s="11" customFormat="1" ht="15.75" thickBot="1" x14ac:dyDescent="0.3">
      <c r="B38" s="17"/>
      <c r="C38" s="21"/>
      <c r="D38" s="22"/>
      <c r="E38" s="36"/>
      <c r="F38" s="36"/>
      <c r="G38" s="12"/>
      <c r="H38" s="12"/>
      <c r="I38" s="23"/>
      <c r="J38" s="33"/>
      <c r="K38" s="35"/>
      <c r="L38" s="35"/>
    </row>
    <row r="39" spans="2:12" s="11" customFormat="1" ht="15.75" thickBot="1" x14ac:dyDescent="0.3">
      <c r="B39" s="17"/>
      <c r="C39" s="21"/>
      <c r="D39" s="22"/>
      <c r="E39" s="36"/>
      <c r="F39" s="36"/>
      <c r="G39" s="12"/>
      <c r="H39" s="12"/>
      <c r="I39" s="23"/>
      <c r="J39" s="33"/>
      <c r="K39" s="35"/>
      <c r="L39" s="35"/>
    </row>
    <row r="40" spans="2:12" s="11" customFormat="1" ht="15.75" thickBot="1" x14ac:dyDescent="0.3">
      <c r="B40" s="17"/>
      <c r="C40" s="21"/>
      <c r="D40" s="22"/>
      <c r="E40" s="36"/>
      <c r="F40" s="36"/>
      <c r="G40" s="12"/>
      <c r="H40" s="12"/>
      <c r="I40" s="23"/>
      <c r="J40" s="33"/>
      <c r="K40" s="35"/>
      <c r="L40" s="35"/>
    </row>
    <row r="41" spans="2:12" s="11" customFormat="1" ht="15.75" thickBot="1" x14ac:dyDescent="0.3">
      <c r="B41" s="17"/>
      <c r="C41" s="21"/>
      <c r="D41" s="22"/>
      <c r="E41" s="36"/>
      <c r="F41" s="36"/>
      <c r="G41" s="12"/>
      <c r="H41" s="12"/>
      <c r="I41" s="23"/>
      <c r="J41" s="33"/>
      <c r="K41" s="35"/>
      <c r="L41" s="35"/>
    </row>
    <row r="42" spans="2:12" s="11" customFormat="1" ht="15.75" thickBot="1" x14ac:dyDescent="0.3">
      <c r="B42" s="17"/>
      <c r="C42" s="21"/>
      <c r="D42" s="22"/>
      <c r="E42" s="36"/>
      <c r="F42" s="36"/>
      <c r="G42" s="12"/>
      <c r="H42" s="12"/>
      <c r="I42" s="23"/>
      <c r="J42" s="33"/>
      <c r="K42" s="35"/>
      <c r="L42" s="35"/>
    </row>
    <row r="43" spans="2:12" s="11" customFormat="1" ht="15.75" thickBot="1" x14ac:dyDescent="0.3">
      <c r="B43" s="17"/>
      <c r="C43" s="21"/>
      <c r="D43" s="22"/>
      <c r="E43" s="36"/>
      <c r="F43" s="36"/>
      <c r="G43" s="12"/>
      <c r="H43" s="12"/>
      <c r="I43" s="23"/>
      <c r="J43" s="33"/>
      <c r="K43" s="35"/>
      <c r="L43" s="35"/>
    </row>
    <row r="44" spans="2:12" s="11" customFormat="1" ht="15.75" thickBot="1" x14ac:dyDescent="0.3">
      <c r="B44" s="17"/>
      <c r="C44" s="21"/>
      <c r="D44" s="22"/>
      <c r="E44" s="36"/>
      <c r="F44" s="36"/>
      <c r="G44" s="12"/>
      <c r="H44" s="12"/>
      <c r="I44" s="23"/>
      <c r="J44" s="33"/>
      <c r="K44" s="35"/>
      <c r="L44" s="35"/>
    </row>
    <row r="45" spans="2:12" s="11" customFormat="1" ht="15.75" thickBot="1" x14ac:dyDescent="0.3">
      <c r="B45" s="17"/>
      <c r="C45" s="21"/>
      <c r="D45" s="22"/>
      <c r="E45" s="36"/>
      <c r="F45" s="36"/>
      <c r="G45" s="12"/>
      <c r="H45" s="12"/>
      <c r="I45" s="23"/>
      <c r="J45" s="33"/>
      <c r="K45" s="35"/>
      <c r="L45" s="35"/>
    </row>
    <row r="46" spans="2:12" s="11" customFormat="1" ht="15.75" thickBot="1" x14ac:dyDescent="0.3">
      <c r="B46" s="17"/>
      <c r="C46" s="21"/>
      <c r="D46" s="22"/>
      <c r="E46" s="36"/>
      <c r="F46" s="36"/>
      <c r="G46" s="12"/>
      <c r="H46" s="12"/>
      <c r="I46" s="23"/>
      <c r="J46" s="33"/>
      <c r="K46" s="35"/>
      <c r="L46" s="35"/>
    </row>
    <row r="47" spans="2:12" s="11" customFormat="1" ht="15.75" thickBot="1" x14ac:dyDescent="0.3">
      <c r="B47" s="17"/>
      <c r="C47" s="21"/>
      <c r="D47" s="22"/>
      <c r="E47" s="36"/>
      <c r="F47" s="36"/>
      <c r="G47" s="12"/>
      <c r="H47" s="12"/>
      <c r="I47" s="23"/>
      <c r="J47" s="33"/>
      <c r="K47" s="35"/>
      <c r="L47" s="35"/>
    </row>
    <row r="48" spans="2:12" s="11" customFormat="1" ht="15.75" thickBot="1" x14ac:dyDescent="0.3">
      <c r="B48" s="17"/>
      <c r="C48" s="21"/>
      <c r="D48" s="22"/>
      <c r="E48" s="36"/>
      <c r="F48" s="36"/>
      <c r="G48" s="12"/>
      <c r="H48" s="12"/>
      <c r="I48" s="23"/>
      <c r="J48" s="33"/>
      <c r="K48" s="35"/>
      <c r="L48" s="35"/>
    </row>
    <row r="49" spans="2:12" s="11" customFormat="1" ht="15.75" thickBot="1" x14ac:dyDescent="0.3">
      <c r="B49" s="17"/>
      <c r="C49" s="21"/>
      <c r="D49" s="22"/>
      <c r="E49" s="36"/>
      <c r="F49" s="36"/>
      <c r="G49" s="12"/>
      <c r="H49" s="12"/>
      <c r="I49" s="23"/>
      <c r="J49" s="33"/>
      <c r="K49" s="35"/>
      <c r="L49" s="35"/>
    </row>
    <row r="50" spans="2:12" s="11" customFormat="1" ht="15.75" thickBot="1" x14ac:dyDescent="0.3">
      <c r="B50" s="17"/>
      <c r="C50" s="21"/>
      <c r="D50" s="22"/>
      <c r="E50" s="36"/>
      <c r="F50" s="36"/>
      <c r="G50" s="12"/>
      <c r="H50" s="12"/>
      <c r="I50" s="23"/>
      <c r="J50" s="33"/>
      <c r="K50" s="35"/>
      <c r="L50" s="35"/>
    </row>
    <row r="51" spans="2:12" s="11" customFormat="1" ht="15.75" thickBot="1" x14ac:dyDescent="0.3">
      <c r="B51" s="17"/>
      <c r="C51" s="21"/>
      <c r="D51" s="22"/>
      <c r="E51" s="36"/>
      <c r="F51" s="36"/>
      <c r="G51" s="12"/>
      <c r="H51" s="12"/>
      <c r="I51" s="23"/>
      <c r="J51" s="33"/>
      <c r="K51" s="35"/>
      <c r="L51" s="35"/>
    </row>
    <row r="52" spans="2:12" s="11" customFormat="1" ht="15.75" thickBot="1" x14ac:dyDescent="0.3">
      <c r="B52" s="17"/>
      <c r="C52" s="21"/>
      <c r="D52" s="22"/>
      <c r="E52" s="36"/>
      <c r="F52" s="36"/>
      <c r="G52" s="12"/>
      <c r="H52" s="12"/>
      <c r="I52" s="23"/>
      <c r="J52" s="33"/>
      <c r="K52" s="35"/>
      <c r="L52" s="35"/>
    </row>
    <row r="53" spans="2:12" s="11" customFormat="1" ht="15.75" thickBot="1" x14ac:dyDescent="0.3">
      <c r="B53" s="17"/>
      <c r="C53" s="21"/>
      <c r="D53" s="22"/>
      <c r="E53" s="36"/>
      <c r="F53" s="36"/>
      <c r="G53" s="12"/>
      <c r="H53" s="12"/>
      <c r="I53" s="23"/>
      <c r="J53" s="33"/>
      <c r="K53" s="35"/>
      <c r="L53" s="35"/>
    </row>
    <row r="54" spans="2:12" s="11" customFormat="1" ht="15.75" thickBot="1" x14ac:dyDescent="0.3">
      <c r="B54" s="17"/>
      <c r="C54" s="21"/>
      <c r="D54" s="22"/>
      <c r="E54" s="36"/>
      <c r="F54" s="36"/>
      <c r="G54" s="12"/>
      <c r="H54" s="12"/>
      <c r="I54" s="23"/>
      <c r="J54" s="33"/>
      <c r="K54" s="35"/>
      <c r="L54" s="35"/>
    </row>
    <row r="55" spans="2:12" s="11" customFormat="1" ht="15.75" thickBot="1" x14ac:dyDescent="0.3">
      <c r="B55" s="17"/>
      <c r="C55" s="21"/>
      <c r="D55" s="22"/>
      <c r="E55" s="36"/>
      <c r="F55" s="36"/>
      <c r="G55" s="12"/>
      <c r="H55" s="12"/>
      <c r="I55" s="23"/>
      <c r="J55" s="33"/>
      <c r="K55" s="35"/>
      <c r="L55" s="35"/>
    </row>
    <row r="56" spans="2:12" s="11" customFormat="1" ht="15.75" thickBot="1" x14ac:dyDescent="0.3">
      <c r="B56" s="17"/>
      <c r="C56" s="21"/>
      <c r="D56" s="22"/>
      <c r="E56" s="36"/>
      <c r="F56" s="36"/>
      <c r="G56" s="12"/>
      <c r="H56" s="12"/>
      <c r="I56" s="23"/>
      <c r="J56" s="33"/>
      <c r="K56" s="35"/>
      <c r="L56" s="35"/>
    </row>
    <row r="57" spans="2:12" s="11" customFormat="1" ht="15.75" thickBot="1" x14ac:dyDescent="0.3">
      <c r="B57" s="17"/>
      <c r="C57" s="21"/>
      <c r="D57" s="22"/>
      <c r="E57" s="36"/>
      <c r="F57" s="36"/>
      <c r="G57" s="12"/>
      <c r="H57" s="12"/>
      <c r="I57" s="23"/>
      <c r="J57" s="33"/>
      <c r="K57" s="35"/>
      <c r="L57" s="35"/>
    </row>
    <row r="58" spans="2:12" s="11" customFormat="1" ht="15.75" thickBot="1" x14ac:dyDescent="0.3">
      <c r="B58" s="17"/>
      <c r="C58" s="89" t="s">
        <v>4</v>
      </c>
      <c r="D58" s="90"/>
      <c r="E58" s="90"/>
      <c r="F58" s="90"/>
      <c r="G58" s="90"/>
      <c r="H58" s="91"/>
      <c r="I58" s="26">
        <f>SUM(I35:I57)</f>
        <v>0</v>
      </c>
    </row>
    <row r="59" spans="2:12" s="11" customFormat="1" x14ac:dyDescent="0.25">
      <c r="B59" s="17"/>
      <c r="E59" s="20"/>
      <c r="F59" s="20"/>
    </row>
    <row r="62" spans="2:12" ht="28.5" customHeight="1" x14ac:dyDescent="0.25">
      <c r="C62" s="85" t="s">
        <v>74</v>
      </c>
      <c r="D62" s="85"/>
      <c r="E62" s="85"/>
      <c r="F62" s="85"/>
      <c r="G62" s="85"/>
      <c r="H62" s="85"/>
      <c r="I62" s="85"/>
    </row>
    <row r="63" spans="2:12" x14ac:dyDescent="0.25">
      <c r="C63" s="40"/>
      <c r="D63" s="40"/>
      <c r="E63" s="40"/>
      <c r="F63" s="40"/>
      <c r="G63" s="40"/>
      <c r="H63" s="40"/>
      <c r="I63" s="40"/>
    </row>
    <row r="64" spans="2:12" x14ac:dyDescent="0.25">
      <c r="C64" s="40"/>
      <c r="D64" s="40"/>
      <c r="E64" s="40"/>
      <c r="F64" s="40"/>
      <c r="G64" s="40"/>
      <c r="H64" s="40"/>
      <c r="I64" s="40"/>
    </row>
    <row r="65" spans="3:9" x14ac:dyDescent="0.25">
      <c r="C65" s="199"/>
      <c r="D65" s="199"/>
      <c r="E65" s="199"/>
      <c r="F65" s="199"/>
      <c r="G65" s="199"/>
      <c r="H65" s="199"/>
      <c r="I65"/>
    </row>
    <row r="66" spans="3:9" ht="15.75" x14ac:dyDescent="0.25">
      <c r="C66" s="63"/>
      <c r="D66" s="63"/>
      <c r="E66" s="63"/>
      <c r="F66" s="63"/>
      <c r="G66" s="28" t="s">
        <v>42</v>
      </c>
      <c r="H66" s="64" t="s">
        <v>45</v>
      </c>
      <c r="I66" s="2" t="s">
        <v>60</v>
      </c>
    </row>
    <row r="67" spans="3:9" x14ac:dyDescent="0.25">
      <c r="C67" s="199"/>
      <c r="D67" s="199"/>
      <c r="E67" s="199"/>
      <c r="F67" s="199"/>
      <c r="G67" s="199"/>
      <c r="H67" s="199"/>
      <c r="I67"/>
    </row>
    <row r="68" spans="3:9" x14ac:dyDescent="0.25">
      <c r="C68" s="65"/>
      <c r="D68" s="199"/>
      <c r="E68" s="200"/>
      <c r="F68" s="200"/>
      <c r="G68" s="200"/>
      <c r="H68" s="63"/>
      <c r="I68" s="199"/>
    </row>
    <row r="69" spans="3:9" ht="15.75" x14ac:dyDescent="0.25">
      <c r="C69" s="65"/>
      <c r="D69" s="199"/>
      <c r="E69" s="94" t="s">
        <v>75</v>
      </c>
      <c r="F69" s="94"/>
      <c r="G69" s="94"/>
      <c r="H69" s="66"/>
      <c r="I69" s="199"/>
    </row>
    <row r="70" spans="3:9" x14ac:dyDescent="0.25">
      <c r="C70" s="65"/>
      <c r="D70" s="63"/>
      <c r="E70" s="86" t="s">
        <v>21</v>
      </c>
      <c r="F70" s="86"/>
      <c r="G70" s="86"/>
      <c r="H70" s="66"/>
      <c r="I70" s="63"/>
    </row>
    <row r="71" spans="3:9" x14ac:dyDescent="0.25">
      <c r="C71"/>
      <c r="D71"/>
      <c r="E71" s="67"/>
      <c r="F71" s="67"/>
      <c r="G71"/>
      <c r="H71"/>
      <c r="I71"/>
    </row>
  </sheetData>
  <sheetProtection algorithmName="SHA-512" hashValue="Cqy0sSkbJwcomyb/NMa11i/JCEONnaBIoXOSxBmCgLRTtTa8m1M8CQzJK86xVCkl0XBczJEzzwTfEsZfUjoGfw==" saltValue="N4RaRJZhHenNFK7UYNmlZg==" spinCount="100000" sheet="1" objects="1" scenarios="1" formatCells="0" insertRows="0" deleteRows="0" sort="0"/>
  <mergeCells count="49">
    <mergeCell ref="C14:H14"/>
    <mergeCell ref="E2:I2"/>
    <mergeCell ref="E3:I3"/>
    <mergeCell ref="E4:I4"/>
    <mergeCell ref="C5:H5"/>
    <mergeCell ref="C6:I6"/>
    <mergeCell ref="C7:F8"/>
    <mergeCell ref="G7:G8"/>
    <mergeCell ref="H7:H8"/>
    <mergeCell ref="I7:I8"/>
    <mergeCell ref="C9:F9"/>
    <mergeCell ref="C10:H10"/>
    <mergeCell ref="C11:H11"/>
    <mergeCell ref="C12:H12"/>
    <mergeCell ref="C13:H13"/>
    <mergeCell ref="E70:G70"/>
    <mergeCell ref="H33:H34"/>
    <mergeCell ref="C26:H26"/>
    <mergeCell ref="D68:D69"/>
    <mergeCell ref="E68:G68"/>
    <mergeCell ref="C27:H27"/>
    <mergeCell ref="C28:H28"/>
    <mergeCell ref="C29:H29"/>
    <mergeCell ref="C16:I16"/>
    <mergeCell ref="C17:F17"/>
    <mergeCell ref="G17:H17"/>
    <mergeCell ref="C18:H19"/>
    <mergeCell ref="I18:I19"/>
    <mergeCell ref="C20:H20"/>
    <mergeCell ref="C21:H21"/>
    <mergeCell ref="C22:H22"/>
    <mergeCell ref="C23:H23"/>
    <mergeCell ref="C67:H67"/>
    <mergeCell ref="C30:H30"/>
    <mergeCell ref="C31:H31"/>
    <mergeCell ref="C24:H24"/>
    <mergeCell ref="C25:H25"/>
    <mergeCell ref="I68:I69"/>
    <mergeCell ref="E69:G69"/>
    <mergeCell ref="J33:L33"/>
    <mergeCell ref="C58:H58"/>
    <mergeCell ref="C65:H65"/>
    <mergeCell ref="C33:C34"/>
    <mergeCell ref="D33:D34"/>
    <mergeCell ref="E33:E34"/>
    <mergeCell ref="F33:F34"/>
    <mergeCell ref="G33:G34"/>
    <mergeCell ref="C62:I62"/>
    <mergeCell ref="I33:I34"/>
  </mergeCells>
  <dataValidations count="2">
    <dataValidation type="list" allowBlank="1" showInputMessage="1" showErrorMessage="1" promptTitle="Categoria da Despesa" prompt="Selecione a catergoria que sua despesa se encaixa:" sqref="F35:F57" xr:uid="{00000000-0002-0000-0A00-000000000000}">
      <formula1>INDIRECT(E35)</formula1>
    </dataValidation>
    <dataValidation type="list" allowBlank="1" showInputMessage="1" showErrorMessage="1" promptTitle="Grupo da Despesa" prompt="Selecione o grupo que a sua despesa se encaixa:" sqref="E35:E57" xr:uid="{00000000-0002-0000-0A00-000001000000}">
      <formula1>Grupos</formula1>
    </dataValidation>
  </dataValidation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EEBD9-B1B0-464D-938D-460EC24B2EA7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L71"/>
  <sheetViews>
    <sheetView showGridLines="0" zoomScale="110" zoomScaleNormal="110" workbookViewId="0">
      <selection activeCell="H49" sqref="H49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2" width="4.7109375" style="5" customWidth="1"/>
    <col min="13" max="16384" width="9.140625" style="5"/>
  </cols>
  <sheetData>
    <row r="2" spans="3:9" ht="22.5" customHeight="1" x14ac:dyDescent="0.25">
      <c r="C2" s="61"/>
      <c r="D2"/>
      <c r="E2" s="155" t="s">
        <v>72</v>
      </c>
      <c r="F2" s="155"/>
      <c r="G2" s="155"/>
      <c r="H2" s="155"/>
      <c r="I2" s="155"/>
    </row>
    <row r="3" spans="3:9" ht="15" customHeight="1" x14ac:dyDescent="0.25">
      <c r="C3" s="61"/>
      <c r="D3"/>
      <c r="E3" s="156" t="s">
        <v>51</v>
      </c>
      <c r="F3" s="156"/>
      <c r="G3" s="156"/>
      <c r="H3" s="156"/>
      <c r="I3" s="156"/>
    </row>
    <row r="4" spans="3:9" ht="45" customHeight="1" x14ac:dyDescent="0.25">
      <c r="C4"/>
      <c r="D4" s="62"/>
      <c r="E4" s="154" t="s">
        <v>73</v>
      </c>
      <c r="F4" s="154"/>
      <c r="G4" s="154"/>
      <c r="H4" s="154"/>
      <c r="I4" s="154"/>
    </row>
    <row r="5" spans="3:9" ht="15.75" thickBot="1" x14ac:dyDescent="0.3">
      <c r="C5" s="161"/>
      <c r="D5" s="161"/>
      <c r="E5" s="161"/>
      <c r="F5" s="161"/>
      <c r="G5" s="161"/>
      <c r="H5" s="161"/>
      <c r="I5"/>
    </row>
    <row r="6" spans="3:9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9" ht="15" customHeight="1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9" ht="15.75" thickBot="1" x14ac:dyDescent="0.3">
      <c r="C8" s="135"/>
      <c r="D8" s="136"/>
      <c r="E8" s="136"/>
      <c r="F8" s="137"/>
      <c r="G8" s="139"/>
      <c r="H8" s="139"/>
      <c r="I8" s="148"/>
    </row>
    <row r="9" spans="3:9" ht="15.75" thickBot="1" x14ac:dyDescent="0.3">
      <c r="C9" s="82">
        <v>30000</v>
      </c>
      <c r="D9" s="83"/>
      <c r="E9" s="83"/>
      <c r="F9" s="149"/>
      <c r="G9" s="56" t="s">
        <v>3</v>
      </c>
      <c r="H9" s="57"/>
      <c r="I9" s="55"/>
    </row>
    <row r="10" spans="3:9" x14ac:dyDescent="0.25">
      <c r="C10" s="129" t="s">
        <v>52</v>
      </c>
      <c r="D10" s="130"/>
      <c r="E10" s="130"/>
      <c r="F10" s="130"/>
      <c r="G10" s="130"/>
      <c r="H10" s="157"/>
      <c r="I10" s="47">
        <f ca="1">'Minuta Novembro'!I31</f>
        <v>45008.639999999985</v>
      </c>
    </row>
    <row r="11" spans="3:9" ht="15.75" thickBot="1" x14ac:dyDescent="0.3">
      <c r="C11" s="158" t="s">
        <v>53</v>
      </c>
      <c r="D11" s="159"/>
      <c r="E11" s="159"/>
      <c r="F11" s="159"/>
      <c r="G11" s="159"/>
      <c r="H11" s="160"/>
      <c r="I11" s="53"/>
    </row>
    <row r="12" spans="3:9" ht="15.75" thickBot="1" x14ac:dyDescent="0.3">
      <c r="C12" s="188" t="s">
        <v>4</v>
      </c>
      <c r="D12" s="189"/>
      <c r="E12" s="189"/>
      <c r="F12" s="189"/>
      <c r="G12" s="189"/>
      <c r="H12" s="190"/>
      <c r="I12" s="52">
        <f ca="1">SUM(I9:I11)</f>
        <v>45008.639999999985</v>
      </c>
    </row>
    <row r="13" spans="3:9" ht="15.75" thickBot="1" x14ac:dyDescent="0.3">
      <c r="C13" s="194" t="s">
        <v>5</v>
      </c>
      <c r="D13" s="195"/>
      <c r="E13" s="195"/>
      <c r="F13" s="195"/>
      <c r="G13" s="195"/>
      <c r="H13" s="196"/>
      <c r="I13" s="54"/>
    </row>
    <row r="14" spans="3:9" ht="15.75" thickBot="1" x14ac:dyDescent="0.3">
      <c r="C14" s="188" t="s">
        <v>4</v>
      </c>
      <c r="D14" s="189"/>
      <c r="E14" s="189"/>
      <c r="F14" s="189"/>
      <c r="G14" s="189"/>
      <c r="H14" s="190"/>
      <c r="I14" s="52">
        <f ca="1">SUM(I12:I13)</f>
        <v>45008.639999999985</v>
      </c>
    </row>
    <row r="15" spans="3:9" ht="15.75" thickBot="1" x14ac:dyDescent="0.3">
      <c r="C15" s="6"/>
      <c r="D15" s="6"/>
      <c r="E15" s="19"/>
      <c r="F15" s="19"/>
      <c r="G15" s="6"/>
      <c r="H15" s="6"/>
      <c r="I15" s="6"/>
    </row>
    <row r="16" spans="3:9" ht="15.75" thickBot="1" x14ac:dyDescent="0.3">
      <c r="C16" s="82" t="s">
        <v>6</v>
      </c>
      <c r="D16" s="83"/>
      <c r="E16" s="83"/>
      <c r="F16" s="83"/>
      <c r="G16" s="83"/>
      <c r="H16" s="83"/>
      <c r="I16" s="84"/>
    </row>
    <row r="17" spans="3:9" ht="16.5" thickBot="1" x14ac:dyDescent="0.3">
      <c r="C17" s="132" t="s">
        <v>7</v>
      </c>
      <c r="D17" s="133"/>
      <c r="E17" s="133"/>
      <c r="F17" s="133"/>
      <c r="G17" s="134" t="s">
        <v>68</v>
      </c>
      <c r="H17" s="134"/>
      <c r="I17" s="60"/>
    </row>
    <row r="18" spans="3:9" ht="15" customHeight="1" x14ac:dyDescent="0.25">
      <c r="C18" s="112" t="s">
        <v>8</v>
      </c>
      <c r="D18" s="113"/>
      <c r="E18" s="113"/>
      <c r="F18" s="113"/>
      <c r="G18" s="113"/>
      <c r="H18" s="114"/>
      <c r="I18" s="118" t="s">
        <v>9</v>
      </c>
    </row>
    <row r="19" spans="3:9" ht="15.75" thickBot="1" x14ac:dyDescent="0.3">
      <c r="C19" s="115"/>
      <c r="D19" s="116"/>
      <c r="E19" s="116"/>
      <c r="F19" s="116"/>
      <c r="G19" s="116"/>
      <c r="H19" s="117"/>
      <c r="I19" s="119"/>
    </row>
    <row r="20" spans="3:9" x14ac:dyDescent="0.25">
      <c r="C20" s="120" t="s">
        <v>10</v>
      </c>
      <c r="D20" s="121"/>
      <c r="E20" s="121"/>
      <c r="F20" s="121"/>
      <c r="G20" s="121"/>
      <c r="H20" s="122"/>
      <c r="I20" s="15">
        <f ca="1">SUMIF($E$35:$I$57,"Generos_Alimenticios",$I$35:$I$57)</f>
        <v>0</v>
      </c>
    </row>
    <row r="21" spans="3:9" x14ac:dyDescent="0.25">
      <c r="C21" s="123" t="s">
        <v>11</v>
      </c>
      <c r="D21" s="124"/>
      <c r="E21" s="124"/>
      <c r="F21" s="124"/>
      <c r="G21" s="124"/>
      <c r="H21" s="125"/>
      <c r="I21" s="15">
        <f ca="1">SUMIF($E$35:$I$57,"Locações_Diversas",$I$35:$I$57)</f>
        <v>0</v>
      </c>
    </row>
    <row r="22" spans="3:9" x14ac:dyDescent="0.25">
      <c r="C22" s="123" t="s">
        <v>12</v>
      </c>
      <c r="D22" s="124"/>
      <c r="E22" s="124"/>
      <c r="F22" s="124"/>
      <c r="G22" s="124"/>
      <c r="H22" s="125"/>
      <c r="I22" s="15">
        <f ca="1">SUMIF($E$35:$I$57,"Medicamentos",$I$35:$I$57)</f>
        <v>0</v>
      </c>
    </row>
    <row r="23" spans="3:9" x14ac:dyDescent="0.25">
      <c r="C23" s="123" t="s">
        <v>13</v>
      </c>
      <c r="D23" s="124"/>
      <c r="E23" s="124"/>
      <c r="F23" s="124"/>
      <c r="G23" s="124"/>
      <c r="H23" s="125"/>
      <c r="I23" s="15">
        <f ca="1">SUMIF($E$35:$I$57,"Outras_Despesas",$I$35:$I$57)</f>
        <v>0</v>
      </c>
    </row>
    <row r="24" spans="3:9" x14ac:dyDescent="0.25">
      <c r="C24" s="123" t="s">
        <v>30</v>
      </c>
      <c r="D24" s="124"/>
      <c r="E24" s="124"/>
      <c r="F24" s="124"/>
      <c r="G24" s="124"/>
      <c r="H24" s="125"/>
      <c r="I24" s="15">
        <f ca="1">SUMIF($E$35:$I$57,"Materiais_Consumo",$I$35:$I$57)</f>
        <v>0</v>
      </c>
    </row>
    <row r="25" spans="3:9" x14ac:dyDescent="0.25">
      <c r="C25" s="123" t="s">
        <v>31</v>
      </c>
      <c r="D25" s="124"/>
      <c r="E25" s="124"/>
      <c r="F25" s="124"/>
      <c r="G25" s="124"/>
      <c r="H25" s="125"/>
      <c r="I25" s="15">
        <f ca="1">SUMIF($E$35:$I$57,"Serviços_Terceiros",$I$35:$I$57)</f>
        <v>0</v>
      </c>
    </row>
    <row r="26" spans="3:9" x14ac:dyDescent="0.25">
      <c r="C26" s="123" t="s">
        <v>14</v>
      </c>
      <c r="D26" s="124"/>
      <c r="E26" s="124"/>
      <c r="F26" s="124"/>
      <c r="G26" s="124"/>
      <c r="H26" s="125"/>
      <c r="I26" s="15">
        <f ca="1">SUMIF($E$35:$I$57,"Recursos_Humanos",$I$35:$I$57)+SUMIF($E$35:$I$57,"Encargos",$I$35:$I$57)</f>
        <v>0</v>
      </c>
    </row>
    <row r="27" spans="3:9" ht="15.75" thickBot="1" x14ac:dyDescent="0.3">
      <c r="C27" s="126" t="s">
        <v>15</v>
      </c>
      <c r="D27" s="127"/>
      <c r="E27" s="127"/>
      <c r="F27" s="127"/>
      <c r="G27" s="127"/>
      <c r="H27" s="128"/>
      <c r="I27" s="15">
        <f ca="1">SUMIF($E$35:$I$57,"Utilidades_Públicas",$I$35:$I$57)</f>
        <v>0</v>
      </c>
    </row>
    <row r="28" spans="3:9" x14ac:dyDescent="0.25">
      <c r="C28" s="129" t="s">
        <v>16</v>
      </c>
      <c r="D28" s="130"/>
      <c r="E28" s="130"/>
      <c r="F28" s="130"/>
      <c r="G28" s="130"/>
      <c r="H28" s="131"/>
      <c r="I28" s="8">
        <f ca="1">SUM(I20:I27)</f>
        <v>0</v>
      </c>
    </row>
    <row r="29" spans="3:9" x14ac:dyDescent="0.25">
      <c r="C29" s="109" t="s">
        <v>17</v>
      </c>
      <c r="D29" s="110"/>
      <c r="E29" s="110"/>
      <c r="F29" s="110"/>
      <c r="G29" s="110"/>
      <c r="H29" s="111"/>
      <c r="I29" s="9">
        <f ca="1">I14-I28</f>
        <v>45008.639999999985</v>
      </c>
    </row>
    <row r="30" spans="3:9" x14ac:dyDescent="0.25">
      <c r="C30" s="95" t="s">
        <v>18</v>
      </c>
      <c r="D30" s="96"/>
      <c r="E30" s="96"/>
      <c r="F30" s="96"/>
      <c r="G30" s="96"/>
      <c r="H30" s="97"/>
      <c r="I30" s="50"/>
    </row>
    <row r="31" spans="3:9" ht="15.75" thickBot="1" x14ac:dyDescent="0.3">
      <c r="C31" s="98" t="s">
        <v>19</v>
      </c>
      <c r="D31" s="99"/>
      <c r="E31" s="99"/>
      <c r="F31" s="99"/>
      <c r="G31" s="99"/>
      <c r="H31" s="100"/>
      <c r="I31" s="10">
        <f ca="1">I29-I30</f>
        <v>45008.639999999985</v>
      </c>
    </row>
    <row r="32" spans="3:9" ht="15.75" thickBot="1" x14ac:dyDescent="0.3"/>
    <row r="33" spans="2:12" s="11" customFormat="1" ht="20.25" customHeight="1" thickBot="1" x14ac:dyDescent="0.3">
      <c r="B33" s="17"/>
      <c r="C33" s="101" t="s">
        <v>38</v>
      </c>
      <c r="D33" s="103" t="s">
        <v>41</v>
      </c>
      <c r="E33" s="105" t="s">
        <v>24</v>
      </c>
      <c r="F33" s="105" t="s">
        <v>8</v>
      </c>
      <c r="G33" s="107" t="s">
        <v>25</v>
      </c>
      <c r="H33" s="107" t="s">
        <v>29</v>
      </c>
      <c r="I33" s="87" t="s">
        <v>20</v>
      </c>
      <c r="J33" s="201" t="s">
        <v>37</v>
      </c>
      <c r="K33" s="202"/>
      <c r="L33" s="203"/>
    </row>
    <row r="34" spans="2:12" s="11" customFormat="1" ht="20.25" customHeight="1" thickBot="1" x14ac:dyDescent="0.3">
      <c r="B34" s="17"/>
      <c r="C34" s="102"/>
      <c r="D34" s="104"/>
      <c r="E34" s="106"/>
      <c r="F34" s="106"/>
      <c r="G34" s="108"/>
      <c r="H34" s="108"/>
      <c r="I34" s="88"/>
      <c r="J34" s="30" t="s">
        <v>35</v>
      </c>
      <c r="K34" s="31" t="s">
        <v>36</v>
      </c>
      <c r="L34" s="32" t="s">
        <v>44</v>
      </c>
    </row>
    <row r="35" spans="2:12" s="11" customFormat="1" ht="15.75" thickBot="1" x14ac:dyDescent="0.3">
      <c r="B35" s="17"/>
      <c r="C35" s="21"/>
      <c r="D35" s="22"/>
      <c r="E35" s="36"/>
      <c r="F35" s="36"/>
      <c r="G35" s="12"/>
      <c r="H35" s="12"/>
      <c r="I35" s="23"/>
      <c r="J35" s="33"/>
      <c r="K35" s="34"/>
      <c r="L35" s="34"/>
    </row>
    <row r="36" spans="2:12" s="11" customFormat="1" ht="15.75" thickBot="1" x14ac:dyDescent="0.3">
      <c r="B36" s="17"/>
      <c r="C36" s="21"/>
      <c r="D36" s="22"/>
      <c r="E36" s="36"/>
      <c r="F36" s="36"/>
      <c r="G36" s="12"/>
      <c r="H36" s="12"/>
      <c r="I36" s="23"/>
      <c r="J36" s="33"/>
      <c r="K36" s="35"/>
      <c r="L36" s="35"/>
    </row>
    <row r="37" spans="2:12" s="11" customFormat="1" ht="15.75" thickBot="1" x14ac:dyDescent="0.3">
      <c r="B37" s="17"/>
      <c r="C37" s="21"/>
      <c r="D37" s="22"/>
      <c r="E37" s="36"/>
      <c r="F37" s="36"/>
      <c r="G37" s="12"/>
      <c r="H37" s="12"/>
      <c r="I37" s="23"/>
      <c r="J37" s="33"/>
      <c r="K37" s="35"/>
      <c r="L37" s="35"/>
    </row>
    <row r="38" spans="2:12" s="11" customFormat="1" ht="15.75" thickBot="1" x14ac:dyDescent="0.3">
      <c r="B38" s="17"/>
      <c r="C38" s="21"/>
      <c r="D38" s="22"/>
      <c r="E38" s="36"/>
      <c r="F38" s="36"/>
      <c r="G38" s="12"/>
      <c r="H38" s="12"/>
      <c r="I38" s="23"/>
      <c r="J38" s="33"/>
      <c r="K38" s="35"/>
      <c r="L38" s="35"/>
    </row>
    <row r="39" spans="2:12" s="11" customFormat="1" ht="15.75" thickBot="1" x14ac:dyDescent="0.3">
      <c r="B39" s="17"/>
      <c r="C39" s="21"/>
      <c r="D39" s="22"/>
      <c r="E39" s="36"/>
      <c r="F39" s="36"/>
      <c r="G39" s="12"/>
      <c r="H39" s="12"/>
      <c r="I39" s="23"/>
      <c r="J39" s="33"/>
      <c r="K39" s="35"/>
      <c r="L39" s="35"/>
    </row>
    <row r="40" spans="2:12" s="11" customFormat="1" ht="15.75" thickBot="1" x14ac:dyDescent="0.3">
      <c r="B40" s="17"/>
      <c r="C40" s="21"/>
      <c r="D40" s="22"/>
      <c r="E40" s="36"/>
      <c r="F40" s="36"/>
      <c r="G40" s="12"/>
      <c r="H40" s="12"/>
      <c r="I40" s="23"/>
      <c r="J40" s="33"/>
      <c r="K40" s="35"/>
      <c r="L40" s="35"/>
    </row>
    <row r="41" spans="2:12" s="11" customFormat="1" ht="15.75" thickBot="1" x14ac:dyDescent="0.3">
      <c r="B41" s="17"/>
      <c r="C41" s="21"/>
      <c r="D41" s="22"/>
      <c r="E41" s="36"/>
      <c r="F41" s="36"/>
      <c r="G41" s="12"/>
      <c r="H41" s="12"/>
      <c r="I41" s="23"/>
      <c r="J41" s="33"/>
      <c r="K41" s="35"/>
      <c r="L41" s="35"/>
    </row>
    <row r="42" spans="2:12" s="11" customFormat="1" ht="15.75" thickBot="1" x14ac:dyDescent="0.3">
      <c r="B42" s="17"/>
      <c r="C42" s="21"/>
      <c r="D42" s="22"/>
      <c r="E42" s="36"/>
      <c r="F42" s="36"/>
      <c r="G42" s="12"/>
      <c r="H42" s="12"/>
      <c r="I42" s="23"/>
      <c r="J42" s="33"/>
      <c r="K42" s="35"/>
      <c r="L42" s="35"/>
    </row>
    <row r="43" spans="2:12" s="11" customFormat="1" ht="15.75" thickBot="1" x14ac:dyDescent="0.3">
      <c r="B43" s="17"/>
      <c r="C43" s="21"/>
      <c r="D43" s="22"/>
      <c r="E43" s="36"/>
      <c r="F43" s="36"/>
      <c r="G43" s="12"/>
      <c r="H43" s="12"/>
      <c r="I43" s="23"/>
      <c r="J43" s="33"/>
      <c r="K43" s="35"/>
      <c r="L43" s="35"/>
    </row>
    <row r="44" spans="2:12" s="11" customFormat="1" ht="15.75" thickBot="1" x14ac:dyDescent="0.3">
      <c r="B44" s="17"/>
      <c r="C44" s="21"/>
      <c r="D44" s="22"/>
      <c r="E44" s="36"/>
      <c r="F44" s="36"/>
      <c r="G44" s="12"/>
      <c r="H44" s="12"/>
      <c r="I44" s="23"/>
      <c r="J44" s="33"/>
      <c r="K44" s="35"/>
      <c r="L44" s="35"/>
    </row>
    <row r="45" spans="2:12" s="11" customFormat="1" ht="15.75" thickBot="1" x14ac:dyDescent="0.3">
      <c r="B45" s="17"/>
      <c r="C45" s="21"/>
      <c r="D45" s="22"/>
      <c r="E45" s="36"/>
      <c r="F45" s="36"/>
      <c r="G45" s="12"/>
      <c r="H45" s="12"/>
      <c r="I45" s="23"/>
      <c r="J45" s="33"/>
      <c r="K45" s="35"/>
      <c r="L45" s="35"/>
    </row>
    <row r="46" spans="2:12" s="11" customFormat="1" ht="15.75" thickBot="1" x14ac:dyDescent="0.3">
      <c r="B46" s="17"/>
      <c r="C46" s="21"/>
      <c r="D46" s="22"/>
      <c r="E46" s="36"/>
      <c r="F46" s="36"/>
      <c r="G46" s="12"/>
      <c r="H46" s="12"/>
      <c r="I46" s="23"/>
      <c r="J46" s="33"/>
      <c r="K46" s="35"/>
      <c r="L46" s="35"/>
    </row>
    <row r="47" spans="2:12" s="11" customFormat="1" ht="15.75" thickBot="1" x14ac:dyDescent="0.3">
      <c r="B47" s="17"/>
      <c r="C47" s="21"/>
      <c r="D47" s="22"/>
      <c r="E47" s="36"/>
      <c r="F47" s="36"/>
      <c r="G47" s="12"/>
      <c r="H47" s="12"/>
      <c r="I47" s="23"/>
      <c r="J47" s="33"/>
      <c r="K47" s="35"/>
      <c r="L47" s="35"/>
    </row>
    <row r="48" spans="2:12" s="11" customFormat="1" ht="15.75" thickBot="1" x14ac:dyDescent="0.3">
      <c r="B48" s="17"/>
      <c r="C48" s="21"/>
      <c r="D48" s="22"/>
      <c r="E48" s="36"/>
      <c r="F48" s="36"/>
      <c r="G48" s="12"/>
      <c r="H48" s="12"/>
      <c r="I48" s="23"/>
      <c r="J48" s="33"/>
      <c r="K48" s="35"/>
      <c r="L48" s="35"/>
    </row>
    <row r="49" spans="2:12" s="11" customFormat="1" ht="15.75" thickBot="1" x14ac:dyDescent="0.3">
      <c r="B49" s="17"/>
      <c r="C49" s="21"/>
      <c r="D49" s="22"/>
      <c r="E49" s="36"/>
      <c r="F49" s="36"/>
      <c r="G49" s="12"/>
      <c r="H49" s="12"/>
      <c r="I49" s="23"/>
      <c r="J49" s="33"/>
      <c r="K49" s="35"/>
      <c r="L49" s="35"/>
    </row>
    <row r="50" spans="2:12" s="11" customFormat="1" ht="15.75" thickBot="1" x14ac:dyDescent="0.3">
      <c r="B50" s="17"/>
      <c r="C50" s="21"/>
      <c r="D50" s="22"/>
      <c r="E50" s="36"/>
      <c r="F50" s="36"/>
      <c r="G50" s="12"/>
      <c r="H50" s="12"/>
      <c r="I50" s="23"/>
      <c r="J50" s="33"/>
      <c r="K50" s="35"/>
      <c r="L50" s="35"/>
    </row>
    <row r="51" spans="2:12" s="11" customFormat="1" ht="15.75" thickBot="1" x14ac:dyDescent="0.3">
      <c r="B51" s="17"/>
      <c r="C51" s="21"/>
      <c r="D51" s="22"/>
      <c r="E51" s="36"/>
      <c r="F51" s="36"/>
      <c r="G51" s="12"/>
      <c r="H51" s="12"/>
      <c r="I51" s="23"/>
      <c r="J51" s="33"/>
      <c r="K51" s="35"/>
      <c r="L51" s="35"/>
    </row>
    <row r="52" spans="2:12" s="11" customFormat="1" ht="15.75" thickBot="1" x14ac:dyDescent="0.3">
      <c r="B52" s="17"/>
      <c r="C52" s="21"/>
      <c r="D52" s="22"/>
      <c r="E52" s="36"/>
      <c r="F52" s="36"/>
      <c r="G52" s="12"/>
      <c r="H52" s="12"/>
      <c r="I52" s="23"/>
      <c r="J52" s="33"/>
      <c r="K52" s="35"/>
      <c r="L52" s="35"/>
    </row>
    <row r="53" spans="2:12" s="11" customFormat="1" ht="15.75" thickBot="1" x14ac:dyDescent="0.3">
      <c r="B53" s="17"/>
      <c r="C53" s="21"/>
      <c r="D53" s="22"/>
      <c r="E53" s="36"/>
      <c r="F53" s="36"/>
      <c r="G53" s="12"/>
      <c r="H53" s="12"/>
      <c r="I53" s="23"/>
      <c r="J53" s="33"/>
      <c r="K53" s="35"/>
      <c r="L53" s="35"/>
    </row>
    <row r="54" spans="2:12" s="11" customFormat="1" ht="15.75" thickBot="1" x14ac:dyDescent="0.3">
      <c r="B54" s="17"/>
      <c r="C54" s="21"/>
      <c r="D54" s="22"/>
      <c r="E54" s="36"/>
      <c r="F54" s="36"/>
      <c r="G54" s="12"/>
      <c r="H54" s="12"/>
      <c r="I54" s="23"/>
      <c r="J54" s="33"/>
      <c r="K54" s="35"/>
      <c r="L54" s="35"/>
    </row>
    <row r="55" spans="2:12" s="11" customFormat="1" ht="15.75" thickBot="1" x14ac:dyDescent="0.3">
      <c r="B55" s="17"/>
      <c r="C55" s="21"/>
      <c r="D55" s="22"/>
      <c r="E55" s="36"/>
      <c r="F55" s="36"/>
      <c r="G55" s="12"/>
      <c r="H55" s="12"/>
      <c r="I55" s="23"/>
      <c r="J55" s="33"/>
      <c r="K55" s="35"/>
      <c r="L55" s="35"/>
    </row>
    <row r="56" spans="2:12" s="11" customFormat="1" ht="15.75" thickBot="1" x14ac:dyDescent="0.3">
      <c r="B56" s="17"/>
      <c r="C56" s="21"/>
      <c r="D56" s="22"/>
      <c r="E56" s="36"/>
      <c r="F56" s="36"/>
      <c r="G56" s="12"/>
      <c r="H56" s="12"/>
      <c r="I56" s="23"/>
      <c r="J56" s="33"/>
      <c r="K56" s="35"/>
      <c r="L56" s="35"/>
    </row>
    <row r="57" spans="2:12" s="11" customFormat="1" ht="15.75" thickBot="1" x14ac:dyDescent="0.3">
      <c r="B57" s="17"/>
      <c r="C57" s="21"/>
      <c r="D57" s="22"/>
      <c r="E57" s="36"/>
      <c r="F57" s="36"/>
      <c r="G57" s="12"/>
      <c r="H57" s="12"/>
      <c r="I57" s="23"/>
      <c r="J57" s="33"/>
      <c r="K57" s="35"/>
      <c r="L57" s="35"/>
    </row>
    <row r="58" spans="2:12" s="11" customFormat="1" ht="15.75" thickBot="1" x14ac:dyDescent="0.3">
      <c r="B58" s="17"/>
      <c r="C58" s="89" t="s">
        <v>4</v>
      </c>
      <c r="D58" s="90"/>
      <c r="E58" s="90"/>
      <c r="F58" s="90"/>
      <c r="G58" s="90"/>
      <c r="H58" s="91"/>
      <c r="I58" s="26">
        <f>SUM(I35:I57)</f>
        <v>0</v>
      </c>
    </row>
    <row r="59" spans="2:12" s="11" customFormat="1" x14ac:dyDescent="0.25">
      <c r="B59" s="17"/>
      <c r="E59" s="20"/>
      <c r="F59" s="20"/>
    </row>
    <row r="62" spans="2:12" ht="30.75" customHeight="1" x14ac:dyDescent="0.25">
      <c r="C62" s="85" t="s">
        <v>74</v>
      </c>
      <c r="D62" s="85"/>
      <c r="E62" s="85"/>
      <c r="F62" s="85"/>
      <c r="G62" s="85"/>
      <c r="H62" s="85"/>
      <c r="I62" s="85"/>
    </row>
    <row r="63" spans="2:12" x14ac:dyDescent="0.25">
      <c r="C63" s="40"/>
      <c r="D63" s="40"/>
      <c r="E63" s="40"/>
      <c r="F63" s="40"/>
      <c r="G63" s="40"/>
      <c r="H63" s="40"/>
      <c r="I63" s="40"/>
    </row>
    <row r="64" spans="2:12" x14ac:dyDescent="0.25">
      <c r="C64" s="40"/>
      <c r="D64" s="40"/>
      <c r="E64" s="40"/>
      <c r="F64" s="40"/>
      <c r="G64" s="40"/>
      <c r="H64" s="40"/>
      <c r="I64" s="40"/>
    </row>
    <row r="65" spans="3:9" x14ac:dyDescent="0.25">
      <c r="C65" s="199"/>
      <c r="D65" s="199"/>
      <c r="E65" s="199"/>
      <c r="F65" s="199"/>
      <c r="G65" s="199"/>
      <c r="H65" s="199"/>
      <c r="I65"/>
    </row>
    <row r="66" spans="3:9" ht="15.75" x14ac:dyDescent="0.25">
      <c r="C66" s="63"/>
      <c r="D66" s="63"/>
      <c r="E66" s="63"/>
      <c r="F66" s="63"/>
      <c r="G66" s="28" t="s">
        <v>42</v>
      </c>
      <c r="H66" s="64" t="s">
        <v>45</v>
      </c>
      <c r="I66" s="2" t="s">
        <v>60</v>
      </c>
    </row>
    <row r="67" spans="3:9" x14ac:dyDescent="0.25">
      <c r="C67" s="199"/>
      <c r="D67" s="199"/>
      <c r="E67" s="199"/>
      <c r="F67" s="199"/>
      <c r="G67" s="199"/>
      <c r="H67" s="199"/>
      <c r="I67"/>
    </row>
    <row r="68" spans="3:9" x14ac:dyDescent="0.25">
      <c r="C68" s="65"/>
      <c r="D68" s="199"/>
      <c r="E68" s="200"/>
      <c r="F68" s="200"/>
      <c r="G68" s="200"/>
      <c r="H68" s="63"/>
      <c r="I68" s="199"/>
    </row>
    <row r="69" spans="3:9" ht="15.75" x14ac:dyDescent="0.25">
      <c r="C69" s="65"/>
      <c r="D69" s="199"/>
      <c r="E69" s="94" t="s">
        <v>75</v>
      </c>
      <c r="F69" s="94"/>
      <c r="G69" s="94"/>
      <c r="H69" s="66"/>
      <c r="I69" s="199"/>
    </row>
    <row r="70" spans="3:9" x14ac:dyDescent="0.25">
      <c r="C70" s="65"/>
      <c r="D70" s="63"/>
      <c r="E70" s="86" t="s">
        <v>21</v>
      </c>
      <c r="F70" s="86"/>
      <c r="G70" s="86"/>
      <c r="H70" s="66"/>
      <c r="I70" s="63"/>
    </row>
    <row r="71" spans="3:9" x14ac:dyDescent="0.25">
      <c r="C71"/>
      <c r="D71"/>
      <c r="E71" s="67"/>
      <c r="F71" s="67"/>
      <c r="G71"/>
      <c r="H71"/>
      <c r="I71"/>
    </row>
  </sheetData>
  <sheetProtection formatCells="0" insertRows="0" deleteRows="0" sort="0"/>
  <mergeCells count="49">
    <mergeCell ref="C14:H14"/>
    <mergeCell ref="E2:I2"/>
    <mergeCell ref="E3:I3"/>
    <mergeCell ref="E4:I4"/>
    <mergeCell ref="C5:H5"/>
    <mergeCell ref="C6:I6"/>
    <mergeCell ref="C7:F8"/>
    <mergeCell ref="G7:G8"/>
    <mergeCell ref="H7:H8"/>
    <mergeCell ref="I7:I8"/>
    <mergeCell ref="C9:F9"/>
    <mergeCell ref="C10:H10"/>
    <mergeCell ref="C11:H11"/>
    <mergeCell ref="C12:H12"/>
    <mergeCell ref="C13:H13"/>
    <mergeCell ref="E70:G70"/>
    <mergeCell ref="H33:H34"/>
    <mergeCell ref="C26:H26"/>
    <mergeCell ref="D68:D69"/>
    <mergeCell ref="E68:G68"/>
    <mergeCell ref="C27:H27"/>
    <mergeCell ref="C28:H28"/>
    <mergeCell ref="C29:H29"/>
    <mergeCell ref="C16:I16"/>
    <mergeCell ref="C17:F17"/>
    <mergeCell ref="G17:H17"/>
    <mergeCell ref="C18:H19"/>
    <mergeCell ref="I18:I19"/>
    <mergeCell ref="C20:H20"/>
    <mergeCell ref="C21:H21"/>
    <mergeCell ref="C22:H22"/>
    <mergeCell ref="C23:H23"/>
    <mergeCell ref="C67:H67"/>
    <mergeCell ref="C30:H30"/>
    <mergeCell ref="C31:H31"/>
    <mergeCell ref="C24:H24"/>
    <mergeCell ref="C25:H25"/>
    <mergeCell ref="I68:I69"/>
    <mergeCell ref="E69:G69"/>
    <mergeCell ref="J33:L33"/>
    <mergeCell ref="C58:H58"/>
    <mergeCell ref="C65:H65"/>
    <mergeCell ref="C33:C34"/>
    <mergeCell ref="D33:D34"/>
    <mergeCell ref="E33:E34"/>
    <mergeCell ref="F33:F34"/>
    <mergeCell ref="G33:G34"/>
    <mergeCell ref="C62:I62"/>
    <mergeCell ref="I33:I34"/>
  </mergeCells>
  <dataValidations count="2">
    <dataValidation type="list" allowBlank="1" showInputMessage="1" showErrorMessage="1" promptTitle="Grupo da Despesa" prompt="Selecione o grupo que a sua despesa se encaixa:" sqref="E35:E57" xr:uid="{00000000-0002-0000-0B00-000000000000}">
      <formula1>Grupos</formula1>
    </dataValidation>
    <dataValidation type="list" allowBlank="1" showInputMessage="1" showErrorMessage="1" promptTitle="Categoria da Despesa" prompt="Selecione a catergoria que sua despesa se encaixa:" sqref="F35:F57" xr:uid="{00000000-0002-0000-0B00-000001000000}">
      <formula1>INDIRECT(E35)</formula1>
    </dataValidation>
  </dataValidation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"/>
  <sheetViews>
    <sheetView showGridLines="0" workbookViewId="0">
      <selection activeCell="D3" sqref="D3"/>
    </sheetView>
  </sheetViews>
  <sheetFormatPr defaultRowHeight="15.75" x14ac:dyDescent="0.25"/>
  <cols>
    <col min="1" max="1" width="28.85546875" style="2" bestFit="1" customWidth="1"/>
    <col min="2" max="2" width="20.42578125" style="2" bestFit="1" customWidth="1"/>
    <col min="3" max="3" width="9.85546875" style="2" bestFit="1" customWidth="1"/>
    <col min="4" max="4" width="19.85546875" style="2" bestFit="1" customWidth="1"/>
    <col min="5" max="5" width="21.7109375" style="2" bestFit="1" customWidth="1"/>
    <col min="6" max="6" width="22" style="2" bestFit="1" customWidth="1"/>
    <col min="7" max="7" width="18.28515625" style="2" bestFit="1" customWidth="1"/>
    <col min="8" max="16384" width="9.140625" style="2"/>
  </cols>
  <sheetData>
    <row r="1" spans="1:7" s="1" customFormat="1" x14ac:dyDescent="0.25">
      <c r="A1" s="38" t="s">
        <v>26</v>
      </c>
      <c r="B1" s="3" t="s">
        <v>27</v>
      </c>
      <c r="C1" s="38" t="s">
        <v>22</v>
      </c>
      <c r="D1" s="3" t="s">
        <v>28</v>
      </c>
      <c r="E1" s="68" t="s">
        <v>50</v>
      </c>
      <c r="F1" s="3" t="s">
        <v>76</v>
      </c>
      <c r="G1" s="3" t="s">
        <v>78</v>
      </c>
    </row>
    <row r="2" spans="1:7" x14ac:dyDescent="0.25">
      <c r="A2" s="24" t="s">
        <v>112</v>
      </c>
      <c r="B2" s="24" t="s">
        <v>80</v>
      </c>
      <c r="C2" s="24" t="s">
        <v>49</v>
      </c>
      <c r="D2" s="24" t="s">
        <v>114</v>
      </c>
      <c r="E2" s="69" t="s">
        <v>82</v>
      </c>
      <c r="F2" s="71" t="s">
        <v>77</v>
      </c>
      <c r="G2" s="71" t="s">
        <v>79</v>
      </c>
    </row>
    <row r="3" spans="1:7" x14ac:dyDescent="0.25">
      <c r="A3" s="24" t="s">
        <v>55</v>
      </c>
      <c r="B3" s="24" t="s">
        <v>32</v>
      </c>
      <c r="C3" s="24" t="s">
        <v>48</v>
      </c>
      <c r="D3" s="24" t="s">
        <v>57</v>
      </c>
      <c r="E3" s="69" t="s">
        <v>83</v>
      </c>
      <c r="F3" s="71"/>
      <c r="G3" s="71"/>
    </row>
    <row r="4" spans="1:7" x14ac:dyDescent="0.25">
      <c r="A4" s="24" t="s">
        <v>46</v>
      </c>
      <c r="B4" s="24" t="s">
        <v>33</v>
      </c>
      <c r="C4" s="24" t="s">
        <v>23</v>
      </c>
      <c r="D4" s="24" t="s">
        <v>40</v>
      </c>
      <c r="E4" s="69" t="s">
        <v>84</v>
      </c>
      <c r="F4" s="71"/>
      <c r="G4" s="71"/>
    </row>
    <row r="5" spans="1:7" x14ac:dyDescent="0.25">
      <c r="A5" s="24" t="s">
        <v>47</v>
      </c>
      <c r="B5" s="24"/>
      <c r="C5" s="24"/>
      <c r="D5" s="24" t="s">
        <v>39</v>
      </c>
      <c r="E5" s="69"/>
      <c r="F5" s="71"/>
      <c r="G5" s="71"/>
    </row>
    <row r="6" spans="1:7" x14ac:dyDescent="0.25">
      <c r="A6" s="24" t="s">
        <v>56</v>
      </c>
      <c r="B6" s="24"/>
      <c r="C6" s="24"/>
      <c r="D6" s="24" t="s">
        <v>81</v>
      </c>
      <c r="E6" s="69"/>
      <c r="F6" s="71"/>
      <c r="G6" s="71"/>
    </row>
    <row r="7" spans="1:7" x14ac:dyDescent="0.25">
      <c r="A7" s="24"/>
      <c r="B7" s="24"/>
      <c r="C7" s="24"/>
      <c r="D7" s="24"/>
      <c r="E7" s="69"/>
      <c r="F7" s="71"/>
      <c r="G7" s="71"/>
    </row>
    <row r="8" spans="1:7" x14ac:dyDescent="0.25">
      <c r="A8" s="24"/>
      <c r="B8" s="24"/>
      <c r="C8" s="24"/>
      <c r="D8" s="24"/>
      <c r="E8" s="69"/>
      <c r="F8" s="71"/>
      <c r="G8" s="71"/>
    </row>
    <row r="9" spans="1:7" ht="16.5" thickBot="1" x14ac:dyDescent="0.3">
      <c r="A9" s="4"/>
      <c r="B9" s="4"/>
      <c r="C9" s="4"/>
      <c r="D9" s="4"/>
      <c r="E9" s="70"/>
      <c r="F9" s="4"/>
      <c r="G9" s="4"/>
    </row>
  </sheetData>
  <sheetProtection insertRows="0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M72"/>
  <sheetViews>
    <sheetView showGridLines="0" topLeftCell="A31" zoomScale="110" zoomScaleNormal="110" workbookViewId="0">
      <selection activeCell="D47" sqref="D47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3" width="4.28515625" style="5" customWidth="1"/>
    <col min="14" max="16384" width="9.140625" style="5"/>
  </cols>
  <sheetData>
    <row r="2" spans="3:9" ht="22.5" customHeight="1" x14ac:dyDescent="0.25">
      <c r="C2" s="61"/>
      <c r="D2"/>
      <c r="E2" s="155" t="s">
        <v>72</v>
      </c>
      <c r="F2" s="155"/>
      <c r="G2" s="155"/>
      <c r="H2" s="155"/>
      <c r="I2" s="155"/>
    </row>
    <row r="3" spans="3:9" ht="15" customHeight="1" x14ac:dyDescent="0.25">
      <c r="C3" s="61"/>
      <c r="D3"/>
      <c r="E3" s="156" t="s">
        <v>51</v>
      </c>
      <c r="F3" s="156"/>
      <c r="G3" s="156"/>
      <c r="H3" s="156"/>
      <c r="I3" s="156"/>
    </row>
    <row r="4" spans="3:9" ht="45" customHeight="1" x14ac:dyDescent="0.25">
      <c r="C4"/>
      <c r="D4" s="62"/>
      <c r="E4" s="154" t="s">
        <v>73</v>
      </c>
      <c r="F4" s="154"/>
      <c r="G4" s="154"/>
      <c r="H4" s="154"/>
      <c r="I4" s="154"/>
    </row>
    <row r="5" spans="3:9" ht="15.75" thickBot="1" x14ac:dyDescent="0.3">
      <c r="C5" s="161"/>
      <c r="D5" s="161"/>
      <c r="E5" s="161"/>
      <c r="F5" s="161"/>
      <c r="G5" s="161"/>
      <c r="H5" s="161"/>
      <c r="I5"/>
    </row>
    <row r="6" spans="3:9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9" ht="15" customHeight="1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9" ht="15.75" thickBot="1" x14ac:dyDescent="0.3">
      <c r="C8" s="135"/>
      <c r="D8" s="136"/>
      <c r="E8" s="136"/>
      <c r="F8" s="137"/>
      <c r="G8" s="139"/>
      <c r="H8" s="139"/>
      <c r="I8" s="148"/>
    </row>
    <row r="9" spans="3:9" ht="15.75" thickBot="1" x14ac:dyDescent="0.3">
      <c r="C9" s="82">
        <v>30000</v>
      </c>
      <c r="D9" s="83"/>
      <c r="E9" s="83"/>
      <c r="F9" s="149"/>
      <c r="G9" s="56" t="s">
        <v>3</v>
      </c>
      <c r="H9" s="57">
        <v>44613</v>
      </c>
      <c r="I9" s="55">
        <v>24300</v>
      </c>
    </row>
    <row r="10" spans="3:9" x14ac:dyDescent="0.25">
      <c r="C10" s="129" t="s">
        <v>52</v>
      </c>
      <c r="D10" s="130"/>
      <c r="E10" s="130"/>
      <c r="F10" s="130"/>
      <c r="G10" s="130"/>
      <c r="H10" s="157"/>
      <c r="I10" s="47">
        <f ca="1">'Minuta Janeiro'!I31</f>
        <v>21854.82</v>
      </c>
    </row>
    <row r="11" spans="3:9" ht="15.75" thickBot="1" x14ac:dyDescent="0.3">
      <c r="C11" s="158" t="s">
        <v>53</v>
      </c>
      <c r="D11" s="159"/>
      <c r="E11" s="159"/>
      <c r="F11" s="159"/>
      <c r="G11" s="159"/>
      <c r="H11" s="160"/>
      <c r="I11" s="53"/>
    </row>
    <row r="12" spans="3:9" ht="15.75" thickBot="1" x14ac:dyDescent="0.3">
      <c r="C12" s="132" t="s">
        <v>4</v>
      </c>
      <c r="D12" s="133"/>
      <c r="E12" s="133"/>
      <c r="F12" s="133"/>
      <c r="G12" s="133"/>
      <c r="H12" s="143"/>
      <c r="I12" s="37">
        <f ca="1">SUM(I9:I11)</f>
        <v>46154.82</v>
      </c>
    </row>
    <row r="13" spans="3:9" ht="15.75" thickBot="1" x14ac:dyDescent="0.3">
      <c r="C13" s="144" t="s">
        <v>5</v>
      </c>
      <c r="D13" s="145"/>
      <c r="E13" s="145"/>
      <c r="F13" s="145"/>
      <c r="G13" s="145"/>
      <c r="H13" s="146"/>
      <c r="I13" s="49"/>
    </row>
    <row r="14" spans="3:9" ht="15.75" thickBot="1" x14ac:dyDescent="0.3">
      <c r="C14" s="132" t="s">
        <v>4</v>
      </c>
      <c r="D14" s="133"/>
      <c r="E14" s="133"/>
      <c r="F14" s="133"/>
      <c r="G14" s="133"/>
      <c r="H14" s="143"/>
      <c r="I14" s="37">
        <f ca="1">SUM(I12:I13)</f>
        <v>46154.82</v>
      </c>
    </row>
    <row r="15" spans="3:9" ht="15.75" thickBot="1" x14ac:dyDescent="0.3">
      <c r="C15" s="6"/>
      <c r="D15" s="6"/>
      <c r="E15" s="19"/>
      <c r="F15" s="19"/>
      <c r="G15" s="6"/>
      <c r="H15" s="6"/>
      <c r="I15" s="6"/>
    </row>
    <row r="16" spans="3:9" ht="15.75" thickBot="1" x14ac:dyDescent="0.3">
      <c r="C16" s="82" t="s">
        <v>6</v>
      </c>
      <c r="D16" s="83"/>
      <c r="E16" s="83"/>
      <c r="F16" s="83"/>
      <c r="G16" s="83"/>
      <c r="H16" s="83"/>
      <c r="I16" s="84"/>
    </row>
    <row r="17" spans="3:9" ht="16.5" thickBot="1" x14ac:dyDescent="0.3">
      <c r="C17" s="132" t="s">
        <v>7</v>
      </c>
      <c r="D17" s="133"/>
      <c r="E17" s="133"/>
      <c r="F17" s="133"/>
      <c r="G17" s="134" t="s">
        <v>61</v>
      </c>
      <c r="H17" s="134"/>
      <c r="I17" s="60"/>
    </row>
    <row r="18" spans="3:9" ht="15" customHeight="1" x14ac:dyDescent="0.25">
      <c r="C18" s="112" t="s">
        <v>8</v>
      </c>
      <c r="D18" s="113"/>
      <c r="E18" s="113"/>
      <c r="F18" s="113"/>
      <c r="G18" s="113"/>
      <c r="H18" s="114"/>
      <c r="I18" s="118" t="s">
        <v>9</v>
      </c>
    </row>
    <row r="19" spans="3:9" ht="15.75" thickBot="1" x14ac:dyDescent="0.3">
      <c r="C19" s="115"/>
      <c r="D19" s="116"/>
      <c r="E19" s="116"/>
      <c r="F19" s="116"/>
      <c r="G19" s="116"/>
      <c r="H19" s="117"/>
      <c r="I19" s="119"/>
    </row>
    <row r="20" spans="3:9" x14ac:dyDescent="0.25">
      <c r="C20" s="120" t="s">
        <v>10</v>
      </c>
      <c r="D20" s="121"/>
      <c r="E20" s="121"/>
      <c r="F20" s="121"/>
      <c r="G20" s="121"/>
      <c r="H20" s="122"/>
      <c r="I20" s="15">
        <f ca="1">SUMIF($E$35:$I$59,"Generos_Alimenticios",$I$35:$I$59)</f>
        <v>0</v>
      </c>
    </row>
    <row r="21" spans="3:9" x14ac:dyDescent="0.25">
      <c r="C21" s="123" t="s">
        <v>11</v>
      </c>
      <c r="D21" s="124"/>
      <c r="E21" s="124"/>
      <c r="F21" s="124"/>
      <c r="G21" s="124"/>
      <c r="H21" s="125"/>
      <c r="I21" s="15">
        <f ca="1">SUMIF($E$35:$I$59,"Locações_Diversas",$I$35:$I$59)</f>
        <v>320</v>
      </c>
    </row>
    <row r="22" spans="3:9" x14ac:dyDescent="0.25">
      <c r="C22" s="123" t="s">
        <v>12</v>
      </c>
      <c r="D22" s="124"/>
      <c r="E22" s="124"/>
      <c r="F22" s="124"/>
      <c r="G22" s="124"/>
      <c r="H22" s="125"/>
      <c r="I22" s="15">
        <f ca="1">SUMIF($E$35:$I$59,"Medicamentos",$I$35:$I$59)</f>
        <v>0</v>
      </c>
    </row>
    <row r="23" spans="3:9" x14ac:dyDescent="0.25">
      <c r="C23" s="123" t="s">
        <v>13</v>
      </c>
      <c r="D23" s="124"/>
      <c r="E23" s="124"/>
      <c r="F23" s="124"/>
      <c r="G23" s="124"/>
      <c r="H23" s="125"/>
      <c r="I23" s="15">
        <f ca="1">SUMIF($E$35:$I$59,"Outras_Despesas",$I$35:$I$59)</f>
        <v>0</v>
      </c>
    </row>
    <row r="24" spans="3:9" x14ac:dyDescent="0.25">
      <c r="C24" s="123" t="s">
        <v>30</v>
      </c>
      <c r="D24" s="124"/>
      <c r="E24" s="124"/>
      <c r="F24" s="124"/>
      <c r="G24" s="124"/>
      <c r="H24" s="125"/>
      <c r="I24" s="15">
        <f ca="1">SUMIF($E$35:$I$59,"Materiais_Consumo",$I$35:$I$59)</f>
        <v>2535.56</v>
      </c>
    </row>
    <row r="25" spans="3:9" x14ac:dyDescent="0.25">
      <c r="C25" s="123" t="s">
        <v>31</v>
      </c>
      <c r="D25" s="124"/>
      <c r="E25" s="124"/>
      <c r="F25" s="124"/>
      <c r="G25" s="124"/>
      <c r="H25" s="125"/>
      <c r="I25" s="15">
        <f ca="1">SUMIF($E$35:$I$59,"Serviços_Terceiros",$I$35:$I$59)</f>
        <v>0</v>
      </c>
    </row>
    <row r="26" spans="3:9" x14ac:dyDescent="0.25">
      <c r="C26" s="123" t="s">
        <v>14</v>
      </c>
      <c r="D26" s="124"/>
      <c r="E26" s="124"/>
      <c r="F26" s="124"/>
      <c r="G26" s="124"/>
      <c r="H26" s="125"/>
      <c r="I26" s="15">
        <f ca="1">SUMIF($E$35:$I$59,"Recursos_Humanos",$I$35:$I$59)+SUMIF($E$35:$I$59,"Encargos",$I$35:$I$59)</f>
        <v>6047.44</v>
      </c>
    </row>
    <row r="27" spans="3:9" ht="15.75" thickBot="1" x14ac:dyDescent="0.3">
      <c r="C27" s="126" t="s">
        <v>15</v>
      </c>
      <c r="D27" s="127"/>
      <c r="E27" s="127"/>
      <c r="F27" s="127"/>
      <c r="G27" s="127"/>
      <c r="H27" s="128"/>
      <c r="I27" s="15">
        <f ca="1">SUMIF($E$35:$I$59,"Utilidades_Públicas",$I$35:$I$59)</f>
        <v>1429.54</v>
      </c>
    </row>
    <row r="28" spans="3:9" x14ac:dyDescent="0.25">
      <c r="C28" s="129" t="s">
        <v>16</v>
      </c>
      <c r="D28" s="130"/>
      <c r="E28" s="130"/>
      <c r="F28" s="130"/>
      <c r="G28" s="130"/>
      <c r="H28" s="131"/>
      <c r="I28" s="8">
        <f ca="1">SUM(I20:I27)</f>
        <v>10332.540000000001</v>
      </c>
    </row>
    <row r="29" spans="3:9" x14ac:dyDescent="0.25">
      <c r="C29" s="109" t="s">
        <v>17</v>
      </c>
      <c r="D29" s="110"/>
      <c r="E29" s="110"/>
      <c r="F29" s="110"/>
      <c r="G29" s="110"/>
      <c r="H29" s="111"/>
      <c r="I29" s="9">
        <f ca="1">I14-I28</f>
        <v>35822.28</v>
      </c>
    </row>
    <row r="30" spans="3:9" x14ac:dyDescent="0.25">
      <c r="C30" s="95" t="s">
        <v>18</v>
      </c>
      <c r="D30" s="96"/>
      <c r="E30" s="96"/>
      <c r="F30" s="96"/>
      <c r="G30" s="96"/>
      <c r="H30" s="97"/>
      <c r="I30" s="50"/>
    </row>
    <row r="31" spans="3:9" ht="15.75" thickBot="1" x14ac:dyDescent="0.3">
      <c r="C31" s="98" t="s">
        <v>19</v>
      </c>
      <c r="D31" s="99"/>
      <c r="E31" s="99"/>
      <c r="F31" s="99"/>
      <c r="G31" s="99"/>
      <c r="H31" s="100"/>
      <c r="I31" s="10">
        <f ca="1">I29-I30</f>
        <v>35822.28</v>
      </c>
    </row>
    <row r="32" spans="3:9" ht="15.75" thickBot="1" x14ac:dyDescent="0.3"/>
    <row r="33" spans="2:13" s="11" customFormat="1" ht="20.25" customHeight="1" thickBot="1" x14ac:dyDescent="0.3">
      <c r="B33" s="17"/>
      <c r="C33" s="101" t="s">
        <v>38</v>
      </c>
      <c r="D33" s="103" t="s">
        <v>41</v>
      </c>
      <c r="E33" s="105" t="s">
        <v>24</v>
      </c>
      <c r="F33" s="105" t="s">
        <v>8</v>
      </c>
      <c r="G33" s="107" t="s">
        <v>25</v>
      </c>
      <c r="H33" s="107" t="s">
        <v>29</v>
      </c>
      <c r="I33" s="87" t="s">
        <v>20</v>
      </c>
      <c r="J33" s="82" t="s">
        <v>37</v>
      </c>
      <c r="K33" s="83"/>
      <c r="L33" s="83"/>
      <c r="M33" s="84"/>
    </row>
    <row r="34" spans="2:13" s="11" customFormat="1" ht="24" customHeight="1" thickBot="1" x14ac:dyDescent="0.3">
      <c r="B34" s="17"/>
      <c r="C34" s="102"/>
      <c r="D34" s="104"/>
      <c r="E34" s="106"/>
      <c r="F34" s="106"/>
      <c r="G34" s="108"/>
      <c r="H34" s="108"/>
      <c r="I34" s="88"/>
      <c r="J34" s="41" t="s">
        <v>35</v>
      </c>
      <c r="K34" s="42" t="s">
        <v>59</v>
      </c>
      <c r="L34" s="41" t="s">
        <v>36</v>
      </c>
      <c r="M34" s="43" t="s">
        <v>44</v>
      </c>
    </row>
    <row r="35" spans="2:13" s="11" customFormat="1" ht="15.75" thickBot="1" x14ac:dyDescent="0.3">
      <c r="B35" s="17"/>
      <c r="C35" s="21">
        <v>44599</v>
      </c>
      <c r="D35" s="22" t="s">
        <v>94</v>
      </c>
      <c r="E35" s="36" t="s">
        <v>28</v>
      </c>
      <c r="F35" s="36" t="s">
        <v>39</v>
      </c>
      <c r="G35" s="12" t="s">
        <v>95</v>
      </c>
      <c r="H35" s="12" t="s">
        <v>96</v>
      </c>
      <c r="I35" s="23">
        <v>542.62</v>
      </c>
      <c r="J35" s="33"/>
      <c r="K35" s="34"/>
      <c r="L35" s="34"/>
      <c r="M35" s="34"/>
    </row>
    <row r="36" spans="2:13" s="11" customFormat="1" ht="15.75" thickBot="1" x14ac:dyDescent="0.3">
      <c r="B36" s="17"/>
      <c r="C36" s="21">
        <v>44599</v>
      </c>
      <c r="D36" s="22" t="s">
        <v>94</v>
      </c>
      <c r="E36" s="36" t="s">
        <v>28</v>
      </c>
      <c r="F36" s="36" t="s">
        <v>57</v>
      </c>
      <c r="G36" s="12" t="s">
        <v>97</v>
      </c>
      <c r="H36" s="12" t="s">
        <v>98</v>
      </c>
      <c r="I36" s="23">
        <v>134.79</v>
      </c>
      <c r="J36" s="33"/>
      <c r="K36" s="35"/>
      <c r="L36" s="35"/>
      <c r="M36" s="35"/>
    </row>
    <row r="37" spans="2:13" s="11" customFormat="1" ht="15.75" thickBot="1" x14ac:dyDescent="0.3">
      <c r="B37" s="17"/>
      <c r="C37" s="21">
        <v>44599</v>
      </c>
      <c r="D37" s="22" t="s">
        <v>99</v>
      </c>
      <c r="E37" s="36" t="s">
        <v>28</v>
      </c>
      <c r="F37" s="36" t="s">
        <v>57</v>
      </c>
      <c r="G37" s="12" t="s">
        <v>97</v>
      </c>
      <c r="H37" s="12" t="s">
        <v>100</v>
      </c>
      <c r="I37" s="23">
        <v>105.59</v>
      </c>
      <c r="J37" s="33"/>
      <c r="K37" s="35"/>
      <c r="L37" s="35"/>
      <c r="M37" s="35"/>
    </row>
    <row r="38" spans="2:13" s="11" customFormat="1" ht="15.75" thickBot="1" x14ac:dyDescent="0.3">
      <c r="B38" s="17"/>
      <c r="C38" s="21">
        <v>44599</v>
      </c>
      <c r="D38" s="22" t="s">
        <v>101</v>
      </c>
      <c r="E38" s="36" t="s">
        <v>22</v>
      </c>
      <c r="F38" s="36" t="s">
        <v>23</v>
      </c>
      <c r="G38" s="12" t="s">
        <v>102</v>
      </c>
      <c r="H38" s="12" t="s">
        <v>101</v>
      </c>
      <c r="I38" s="23">
        <v>889.95</v>
      </c>
      <c r="J38" s="33"/>
      <c r="K38" s="35"/>
      <c r="L38" s="35"/>
      <c r="M38" s="35"/>
    </row>
    <row r="39" spans="2:13" s="11" customFormat="1" ht="15.75" thickBot="1" x14ac:dyDescent="0.3">
      <c r="B39" s="17"/>
      <c r="C39" s="21">
        <v>44601</v>
      </c>
      <c r="D39" s="22" t="s">
        <v>128</v>
      </c>
      <c r="E39" s="36" t="s">
        <v>28</v>
      </c>
      <c r="F39" s="36" t="s">
        <v>81</v>
      </c>
      <c r="G39" s="12" t="s">
        <v>126</v>
      </c>
      <c r="H39" s="12" t="s">
        <v>127</v>
      </c>
      <c r="I39" s="23">
        <v>99.99</v>
      </c>
      <c r="J39" s="33"/>
      <c r="K39" s="35"/>
      <c r="L39" s="35"/>
      <c r="M39" s="35"/>
    </row>
    <row r="40" spans="2:13" s="11" customFormat="1" ht="15.75" thickBot="1" x14ac:dyDescent="0.3">
      <c r="B40" s="17"/>
      <c r="C40" s="21">
        <v>44601</v>
      </c>
      <c r="D40" s="22" t="s">
        <v>103</v>
      </c>
      <c r="E40" s="36" t="s">
        <v>27</v>
      </c>
      <c r="F40" s="36" t="s">
        <v>80</v>
      </c>
      <c r="G40" s="12" t="s">
        <v>104</v>
      </c>
      <c r="H40" s="12" t="s">
        <v>80</v>
      </c>
      <c r="I40" s="23">
        <v>505.72</v>
      </c>
      <c r="J40" s="33"/>
      <c r="K40" s="35"/>
      <c r="L40" s="35"/>
      <c r="M40" s="35"/>
    </row>
    <row r="41" spans="2:13" s="11" customFormat="1" ht="15.75" thickBot="1" x14ac:dyDescent="0.3">
      <c r="B41" s="17"/>
      <c r="C41" s="21">
        <v>44601</v>
      </c>
      <c r="D41" s="22" t="s">
        <v>103</v>
      </c>
      <c r="E41" s="36" t="s">
        <v>27</v>
      </c>
      <c r="F41" s="36" t="s">
        <v>80</v>
      </c>
      <c r="G41" s="12" t="s">
        <v>105</v>
      </c>
      <c r="H41" s="12" t="s">
        <v>80</v>
      </c>
      <c r="I41" s="23">
        <v>562.19000000000005</v>
      </c>
      <c r="J41" s="33"/>
      <c r="K41" s="35"/>
      <c r="L41" s="35"/>
      <c r="M41" s="35"/>
    </row>
    <row r="42" spans="2:13" s="11" customFormat="1" ht="15.75" thickBot="1" x14ac:dyDescent="0.3">
      <c r="B42" s="17"/>
      <c r="C42" s="21">
        <v>44601</v>
      </c>
      <c r="D42" s="22" t="s">
        <v>103</v>
      </c>
      <c r="E42" s="36" t="s">
        <v>27</v>
      </c>
      <c r="F42" s="36" t="s">
        <v>80</v>
      </c>
      <c r="G42" s="12" t="s">
        <v>106</v>
      </c>
      <c r="H42" s="12" t="s">
        <v>80</v>
      </c>
      <c r="I42" s="23">
        <v>1344.37</v>
      </c>
      <c r="J42" s="33"/>
      <c r="K42" s="35"/>
      <c r="L42" s="35"/>
      <c r="M42" s="35"/>
    </row>
    <row r="43" spans="2:13" s="11" customFormat="1" ht="15.75" thickBot="1" x14ac:dyDescent="0.3">
      <c r="B43" s="17"/>
      <c r="C43" s="21">
        <v>44601</v>
      </c>
      <c r="D43" s="22" t="s">
        <v>103</v>
      </c>
      <c r="E43" s="36" t="s">
        <v>27</v>
      </c>
      <c r="F43" s="36" t="s">
        <v>80</v>
      </c>
      <c r="G43" s="12" t="s">
        <v>107</v>
      </c>
      <c r="H43" s="12" t="s">
        <v>80</v>
      </c>
      <c r="I43" s="23">
        <v>1344.37</v>
      </c>
      <c r="J43" s="33"/>
      <c r="K43" s="35"/>
      <c r="L43" s="35"/>
      <c r="M43" s="35"/>
    </row>
    <row r="44" spans="2:13" s="11" customFormat="1" ht="15.75" thickBot="1" x14ac:dyDescent="0.3">
      <c r="B44" s="17"/>
      <c r="C44" s="21">
        <v>44601</v>
      </c>
      <c r="D44" s="22" t="s">
        <v>103</v>
      </c>
      <c r="E44" s="36" t="s">
        <v>27</v>
      </c>
      <c r="F44" s="36" t="s">
        <v>80</v>
      </c>
      <c r="G44" s="12" t="s">
        <v>108</v>
      </c>
      <c r="H44" s="12" t="s">
        <v>80</v>
      </c>
      <c r="I44" s="23">
        <v>1400.84</v>
      </c>
      <c r="J44" s="33"/>
      <c r="K44" s="35"/>
      <c r="L44" s="35"/>
      <c r="M44" s="35"/>
    </row>
    <row r="45" spans="2:13" s="11" customFormat="1" ht="15.75" thickBot="1" x14ac:dyDescent="0.3">
      <c r="B45" s="17"/>
      <c r="C45" s="21">
        <v>44601</v>
      </c>
      <c r="D45" s="22" t="s">
        <v>109</v>
      </c>
      <c r="E45" s="36" t="s">
        <v>76</v>
      </c>
      <c r="F45" s="36" t="s">
        <v>77</v>
      </c>
      <c r="G45" s="12" t="s">
        <v>110</v>
      </c>
      <c r="H45" s="12" t="s">
        <v>77</v>
      </c>
      <c r="I45" s="23">
        <v>320</v>
      </c>
      <c r="J45" s="33"/>
      <c r="K45" s="35"/>
      <c r="L45" s="35"/>
      <c r="M45" s="35"/>
    </row>
    <row r="46" spans="2:13" s="11" customFormat="1" ht="15.75" thickBot="1" x14ac:dyDescent="0.3">
      <c r="B46" s="17"/>
      <c r="C46" s="21">
        <v>44615</v>
      </c>
      <c r="D46" s="22" t="s">
        <v>111</v>
      </c>
      <c r="E46" s="36" t="s">
        <v>26</v>
      </c>
      <c r="F46" s="36" t="s">
        <v>112</v>
      </c>
      <c r="G46" s="12" t="s">
        <v>113</v>
      </c>
      <c r="H46" s="12" t="s">
        <v>112</v>
      </c>
      <c r="I46" s="23">
        <v>2535.56</v>
      </c>
      <c r="J46" s="33"/>
      <c r="K46" s="35"/>
      <c r="L46" s="35"/>
      <c r="M46" s="35"/>
    </row>
    <row r="47" spans="2:13" s="11" customFormat="1" ht="15.75" thickBot="1" x14ac:dyDescent="0.3">
      <c r="B47" s="17"/>
      <c r="C47" s="21">
        <v>44616</v>
      </c>
      <c r="D47" s="22" t="s">
        <v>99</v>
      </c>
      <c r="E47" s="36" t="s">
        <v>28</v>
      </c>
      <c r="F47" s="36" t="s">
        <v>39</v>
      </c>
      <c r="G47" s="12" t="s">
        <v>132</v>
      </c>
      <c r="H47" s="12" t="s">
        <v>133</v>
      </c>
      <c r="I47" s="23">
        <v>546.54999999999995</v>
      </c>
      <c r="J47" s="33"/>
      <c r="K47" s="35"/>
      <c r="L47" s="35"/>
      <c r="M47" s="35"/>
    </row>
    <row r="48" spans="2:13" s="11" customFormat="1" ht="15.75" thickBot="1" x14ac:dyDescent="0.3">
      <c r="B48" s="17"/>
      <c r="C48" s="21"/>
      <c r="D48" s="22"/>
      <c r="E48" s="36"/>
      <c r="F48" s="36"/>
      <c r="G48" s="12"/>
      <c r="H48" s="12"/>
      <c r="I48" s="23"/>
      <c r="J48" s="33"/>
      <c r="K48" s="35"/>
      <c r="L48" s="35"/>
      <c r="M48" s="35"/>
    </row>
    <row r="49" spans="2:13" s="11" customFormat="1" ht="15.75" thickBot="1" x14ac:dyDescent="0.3">
      <c r="B49" s="17"/>
      <c r="C49" s="21"/>
      <c r="D49" s="22"/>
      <c r="E49" s="36"/>
      <c r="F49" s="36"/>
      <c r="G49" s="12"/>
      <c r="H49" s="12"/>
      <c r="I49" s="23"/>
      <c r="J49" s="33"/>
      <c r="K49" s="35"/>
      <c r="L49" s="35"/>
      <c r="M49" s="35"/>
    </row>
    <row r="50" spans="2:13" s="11" customFormat="1" ht="15.75" thickBot="1" x14ac:dyDescent="0.3">
      <c r="B50" s="17"/>
      <c r="C50" s="21"/>
      <c r="D50" s="22"/>
      <c r="E50" s="36"/>
      <c r="F50" s="36"/>
      <c r="G50" s="12"/>
      <c r="H50" s="12"/>
      <c r="I50" s="23"/>
      <c r="J50" s="33"/>
      <c r="K50" s="35"/>
      <c r="L50" s="35"/>
      <c r="M50" s="35"/>
    </row>
    <row r="51" spans="2:13" s="11" customFormat="1" ht="15.75" thickBot="1" x14ac:dyDescent="0.3">
      <c r="B51" s="17"/>
      <c r="C51" s="21"/>
      <c r="D51" s="22"/>
      <c r="E51" s="36"/>
      <c r="F51" s="36"/>
      <c r="G51" s="12"/>
      <c r="H51" s="12"/>
      <c r="I51" s="23"/>
      <c r="J51" s="33"/>
      <c r="K51" s="35"/>
      <c r="L51" s="35"/>
      <c r="M51" s="35"/>
    </row>
    <row r="52" spans="2:13" s="11" customFormat="1" ht="15.75" thickBot="1" x14ac:dyDescent="0.3">
      <c r="B52" s="17"/>
      <c r="C52" s="21"/>
      <c r="D52" s="22"/>
      <c r="E52" s="36"/>
      <c r="F52" s="36"/>
      <c r="G52" s="12"/>
      <c r="H52" s="12"/>
      <c r="I52" s="23"/>
      <c r="J52" s="33"/>
      <c r="K52" s="35"/>
      <c r="L52" s="35"/>
      <c r="M52" s="35"/>
    </row>
    <row r="53" spans="2:13" s="11" customFormat="1" ht="15.75" thickBot="1" x14ac:dyDescent="0.3">
      <c r="B53" s="17"/>
      <c r="C53" s="21"/>
      <c r="D53" s="22"/>
      <c r="E53" s="36"/>
      <c r="F53" s="36"/>
      <c r="G53" s="12"/>
      <c r="H53" s="12"/>
      <c r="I53" s="23"/>
      <c r="J53" s="33"/>
      <c r="K53" s="35"/>
      <c r="L53" s="35"/>
      <c r="M53" s="35"/>
    </row>
    <row r="54" spans="2:13" s="11" customFormat="1" ht="15.75" thickBot="1" x14ac:dyDescent="0.3">
      <c r="B54" s="17"/>
      <c r="C54" s="21"/>
      <c r="D54" s="22"/>
      <c r="E54" s="36"/>
      <c r="F54" s="36"/>
      <c r="G54" s="12"/>
      <c r="H54" s="12"/>
      <c r="I54" s="23"/>
      <c r="J54" s="33"/>
      <c r="K54" s="35"/>
      <c r="L54" s="35"/>
      <c r="M54" s="35"/>
    </row>
    <row r="55" spans="2:13" s="11" customFormat="1" ht="15.75" thickBot="1" x14ac:dyDescent="0.3">
      <c r="B55" s="17"/>
      <c r="C55" s="21"/>
      <c r="D55" s="22"/>
      <c r="E55" s="36"/>
      <c r="F55" s="36"/>
      <c r="G55" s="12"/>
      <c r="H55" s="12"/>
      <c r="I55" s="23"/>
      <c r="J55" s="33"/>
      <c r="K55" s="35"/>
      <c r="L55" s="35"/>
      <c r="M55" s="35"/>
    </row>
    <row r="56" spans="2:13" s="11" customFormat="1" ht="15.75" thickBot="1" x14ac:dyDescent="0.3">
      <c r="B56" s="17"/>
      <c r="C56" s="21"/>
      <c r="D56" s="22"/>
      <c r="E56" s="36"/>
      <c r="F56" s="36"/>
      <c r="G56" s="12"/>
      <c r="H56" s="12"/>
      <c r="I56" s="23"/>
      <c r="J56" s="33"/>
      <c r="K56" s="35"/>
      <c r="L56" s="35"/>
      <c r="M56" s="35"/>
    </row>
    <row r="57" spans="2:13" s="11" customFormat="1" ht="15.75" thickBot="1" x14ac:dyDescent="0.3">
      <c r="B57" s="17"/>
      <c r="C57" s="21"/>
      <c r="D57" s="22"/>
      <c r="E57" s="36"/>
      <c r="F57" s="36"/>
      <c r="G57" s="12"/>
      <c r="H57" s="12"/>
      <c r="I57" s="23"/>
      <c r="J57" s="33"/>
      <c r="K57" s="35"/>
      <c r="L57" s="35"/>
      <c r="M57" s="35"/>
    </row>
    <row r="58" spans="2:13" s="11" customFormat="1" ht="15.75" thickBot="1" x14ac:dyDescent="0.3">
      <c r="B58" s="17"/>
      <c r="C58" s="21"/>
      <c r="D58" s="22"/>
      <c r="E58" s="36"/>
      <c r="F58" s="36"/>
      <c r="G58" s="12"/>
      <c r="H58" s="12"/>
      <c r="I58" s="23"/>
      <c r="J58" s="33"/>
      <c r="K58" s="35"/>
      <c r="L58" s="35"/>
      <c r="M58" s="35"/>
    </row>
    <row r="59" spans="2:13" s="11" customFormat="1" ht="15.75" thickBot="1" x14ac:dyDescent="0.3">
      <c r="B59" s="17"/>
      <c r="C59" s="21"/>
      <c r="D59" s="22"/>
      <c r="E59" s="36"/>
      <c r="F59" s="36"/>
      <c r="G59" s="12"/>
      <c r="H59" s="12"/>
      <c r="I59" s="23"/>
      <c r="J59" s="33"/>
      <c r="K59" s="35"/>
      <c r="L59" s="35"/>
      <c r="M59" s="35"/>
    </row>
    <row r="60" spans="2:13" s="11" customFormat="1" ht="15.75" thickBot="1" x14ac:dyDescent="0.3">
      <c r="B60" s="17"/>
      <c r="C60" s="89" t="s">
        <v>4</v>
      </c>
      <c r="D60" s="90"/>
      <c r="E60" s="90"/>
      <c r="F60" s="90"/>
      <c r="G60" s="90"/>
      <c r="H60" s="91"/>
      <c r="I60" s="26">
        <f>SUM(I35:I59)</f>
        <v>10332.539999999999</v>
      </c>
    </row>
    <row r="61" spans="2:13" s="11" customFormat="1" x14ac:dyDescent="0.25">
      <c r="B61" s="17"/>
      <c r="E61" s="20"/>
      <c r="F61" s="20"/>
    </row>
    <row r="64" spans="2:13" ht="27.75" customHeight="1" x14ac:dyDescent="0.25">
      <c r="C64" s="85" t="s">
        <v>74</v>
      </c>
      <c r="D64" s="85"/>
      <c r="E64" s="85"/>
      <c r="F64" s="85"/>
      <c r="G64" s="85"/>
      <c r="H64" s="85"/>
      <c r="I64" s="85"/>
      <c r="J64" s="40"/>
      <c r="K64" s="40"/>
      <c r="L64" s="40"/>
      <c r="M64" s="40"/>
    </row>
    <row r="65" spans="3:9" x14ac:dyDescent="0.25">
      <c r="C65" s="40"/>
      <c r="D65" s="40"/>
      <c r="E65" s="40"/>
      <c r="F65" s="40"/>
      <c r="G65" s="40"/>
      <c r="H65" s="40"/>
      <c r="I65" s="40"/>
    </row>
    <row r="66" spans="3:9" x14ac:dyDescent="0.25">
      <c r="C66" s="40"/>
      <c r="D66" s="40"/>
      <c r="E66" s="40"/>
      <c r="F66" s="40"/>
      <c r="G66" s="40"/>
      <c r="H66" s="40"/>
      <c r="I66" s="40"/>
    </row>
    <row r="67" spans="3:9" x14ac:dyDescent="0.25">
      <c r="C67" s="92"/>
      <c r="D67" s="92"/>
      <c r="E67" s="92"/>
      <c r="F67" s="92"/>
      <c r="G67" s="92"/>
      <c r="H67" s="92"/>
    </row>
    <row r="68" spans="3:9" ht="15.75" x14ac:dyDescent="0.25">
      <c r="C68" s="13"/>
      <c r="D68" s="13"/>
      <c r="E68" s="13"/>
      <c r="F68" s="13"/>
      <c r="G68" s="28" t="s">
        <v>42</v>
      </c>
      <c r="H68" s="29" t="s">
        <v>123</v>
      </c>
      <c r="I68" s="2" t="s">
        <v>60</v>
      </c>
    </row>
    <row r="69" spans="3:9" x14ac:dyDescent="0.25">
      <c r="C69" s="92"/>
      <c r="D69" s="92"/>
      <c r="E69" s="92"/>
      <c r="F69" s="92"/>
      <c r="G69" s="92"/>
      <c r="H69" s="92"/>
    </row>
    <row r="70" spans="3:9" x14ac:dyDescent="0.25">
      <c r="C70" s="16"/>
      <c r="D70" s="92"/>
      <c r="E70" s="93"/>
      <c r="F70" s="93"/>
      <c r="G70" s="93"/>
      <c r="H70" s="13"/>
      <c r="I70" s="92"/>
    </row>
    <row r="71" spans="3:9" ht="15.75" x14ac:dyDescent="0.25">
      <c r="C71" s="16"/>
      <c r="D71" s="92"/>
      <c r="E71" s="94" t="s">
        <v>75</v>
      </c>
      <c r="F71" s="94"/>
      <c r="G71" s="94"/>
      <c r="H71" s="14"/>
      <c r="I71" s="92"/>
    </row>
    <row r="72" spans="3:9" x14ac:dyDescent="0.25">
      <c r="C72" s="16"/>
      <c r="D72" s="13"/>
      <c r="E72" s="86" t="s">
        <v>21</v>
      </c>
      <c r="F72" s="86"/>
      <c r="G72" s="86"/>
      <c r="H72" s="14"/>
      <c r="I72" s="13"/>
    </row>
  </sheetData>
  <sheetProtection formatCells="0" insertRows="0" deleteRows="0" sort="0"/>
  <mergeCells count="49">
    <mergeCell ref="C7:F8"/>
    <mergeCell ref="G7:G8"/>
    <mergeCell ref="H7:H8"/>
    <mergeCell ref="I7:I8"/>
    <mergeCell ref="C9:F9"/>
    <mergeCell ref="E2:I2"/>
    <mergeCell ref="E3:I3"/>
    <mergeCell ref="E4:I4"/>
    <mergeCell ref="C5:H5"/>
    <mergeCell ref="C6:I6"/>
    <mergeCell ref="C10:H10"/>
    <mergeCell ref="C11:H11"/>
    <mergeCell ref="C26:H26"/>
    <mergeCell ref="C16:I16"/>
    <mergeCell ref="C17:F17"/>
    <mergeCell ref="G17:H17"/>
    <mergeCell ref="C18:H19"/>
    <mergeCell ref="I18:I19"/>
    <mergeCell ref="C20:H20"/>
    <mergeCell ref="C21:H21"/>
    <mergeCell ref="C22:H22"/>
    <mergeCell ref="C23:H23"/>
    <mergeCell ref="C24:H24"/>
    <mergeCell ref="C14:H14"/>
    <mergeCell ref="C12:H12"/>
    <mergeCell ref="C13:H13"/>
    <mergeCell ref="J33:M33"/>
    <mergeCell ref="E71:G71"/>
    <mergeCell ref="C27:H27"/>
    <mergeCell ref="C28:H28"/>
    <mergeCell ref="C29:H29"/>
    <mergeCell ref="C64:I64"/>
    <mergeCell ref="E70:G70"/>
    <mergeCell ref="I70:I71"/>
    <mergeCell ref="C25:H25"/>
    <mergeCell ref="E72:G72"/>
    <mergeCell ref="H33:H34"/>
    <mergeCell ref="I33:I34"/>
    <mergeCell ref="C60:H60"/>
    <mergeCell ref="C67:H67"/>
    <mergeCell ref="C33:C34"/>
    <mergeCell ref="D33:D34"/>
    <mergeCell ref="E33:E34"/>
    <mergeCell ref="F33:F34"/>
    <mergeCell ref="G33:G34"/>
    <mergeCell ref="C69:H69"/>
    <mergeCell ref="D70:D71"/>
    <mergeCell ref="C30:H30"/>
    <mergeCell ref="C31:H31"/>
  </mergeCells>
  <dataValidations count="2">
    <dataValidation type="list" allowBlank="1" showInputMessage="1" showErrorMessage="1" promptTitle="Grupo da Despesa" prompt="Selecione o grupo que a sua despesa se encaixa:" sqref="E35:E59" xr:uid="{00000000-0002-0000-0100-000000000000}">
      <formula1>Grupos</formula1>
    </dataValidation>
    <dataValidation type="list" allowBlank="1" showInputMessage="1" showErrorMessage="1" promptTitle="Categoria da Despesa" prompt="Selecione a catergoria que sua despesa se encaixa:" sqref="F35:F59" xr:uid="{00000000-0002-0000-0100-000001000000}">
      <formula1>INDIRECT(E35)</formula1>
    </dataValidation>
  </dataValidations>
  <pageMargins left="0.51181102362204722" right="0.51181102362204722" top="0.78740157480314965" bottom="0.78740157480314965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M68"/>
  <sheetViews>
    <sheetView showGridLines="0" topLeftCell="A31" zoomScale="110" zoomScaleNormal="110" workbookViewId="0">
      <selection activeCell="D46" sqref="D46:H46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3" width="4.28515625" style="5" customWidth="1"/>
    <col min="14" max="16384" width="9.140625" style="5"/>
  </cols>
  <sheetData>
    <row r="2" spans="3:11" ht="22.5" customHeight="1" x14ac:dyDescent="0.25">
      <c r="C2" s="61"/>
      <c r="D2"/>
      <c r="E2" s="155" t="s">
        <v>72</v>
      </c>
      <c r="F2" s="155"/>
      <c r="G2" s="155"/>
      <c r="H2" s="155"/>
      <c r="I2" s="155"/>
    </row>
    <row r="3" spans="3:11" ht="15" customHeight="1" x14ac:dyDescent="0.25">
      <c r="C3" s="61"/>
      <c r="D3"/>
      <c r="E3" s="156" t="s">
        <v>51</v>
      </c>
      <c r="F3" s="156"/>
      <c r="G3" s="156"/>
      <c r="H3" s="156"/>
      <c r="I3" s="156"/>
    </row>
    <row r="4" spans="3:11" ht="45" customHeight="1" x14ac:dyDescent="0.25">
      <c r="C4"/>
      <c r="D4" s="62"/>
      <c r="E4" s="154" t="s">
        <v>73</v>
      </c>
      <c r="F4" s="154"/>
      <c r="G4" s="154"/>
      <c r="H4" s="154"/>
      <c r="I4" s="154"/>
    </row>
    <row r="5" spans="3:11" ht="15.75" thickBot="1" x14ac:dyDescent="0.3">
      <c r="C5" s="161"/>
      <c r="D5" s="161"/>
      <c r="E5" s="161"/>
      <c r="F5" s="161"/>
      <c r="G5" s="161"/>
      <c r="H5" s="161"/>
      <c r="I5"/>
    </row>
    <row r="6" spans="3:11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11" ht="15" customHeight="1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11" ht="15.75" thickBot="1" x14ac:dyDescent="0.3">
      <c r="C8" s="135"/>
      <c r="D8" s="136"/>
      <c r="E8" s="136"/>
      <c r="F8" s="137"/>
      <c r="G8" s="139"/>
      <c r="H8" s="139"/>
      <c r="I8" s="148"/>
    </row>
    <row r="9" spans="3:11" ht="15.75" thickBot="1" x14ac:dyDescent="0.3">
      <c r="C9" s="82">
        <v>30000</v>
      </c>
      <c r="D9" s="83"/>
      <c r="E9" s="83"/>
      <c r="F9" s="149"/>
      <c r="G9" s="56" t="s">
        <v>3</v>
      </c>
      <c r="H9" s="57">
        <v>44663</v>
      </c>
      <c r="I9" s="55">
        <v>25500</v>
      </c>
      <c r="K9" s="5" t="s">
        <v>130</v>
      </c>
    </row>
    <row r="10" spans="3:11" x14ac:dyDescent="0.25">
      <c r="C10" s="129" t="s">
        <v>52</v>
      </c>
      <c r="D10" s="130"/>
      <c r="E10" s="130"/>
      <c r="F10" s="130"/>
      <c r="G10" s="130"/>
      <c r="H10" s="157"/>
      <c r="I10" s="47">
        <f ca="1">'Minuta Fevereiro'!I31</f>
        <v>35822.28</v>
      </c>
      <c r="K10" s="5" t="s">
        <v>130</v>
      </c>
    </row>
    <row r="11" spans="3:11" ht="15.75" thickBot="1" x14ac:dyDescent="0.3">
      <c r="C11" s="158" t="s">
        <v>53</v>
      </c>
      <c r="D11" s="159"/>
      <c r="E11" s="159"/>
      <c r="F11" s="159"/>
      <c r="G11" s="159"/>
      <c r="H11" s="160"/>
      <c r="I11" s="53"/>
    </row>
    <row r="12" spans="3:11" ht="15.75" thickBot="1" x14ac:dyDescent="0.3">
      <c r="C12" s="132" t="s">
        <v>4</v>
      </c>
      <c r="D12" s="133"/>
      <c r="E12" s="133"/>
      <c r="F12" s="133"/>
      <c r="G12" s="133"/>
      <c r="H12" s="143"/>
      <c r="I12" s="37">
        <f ca="1">SUM(I9:I11)</f>
        <v>61322.28</v>
      </c>
      <c r="K12" s="5" t="s">
        <v>130</v>
      </c>
    </row>
    <row r="13" spans="3:11" ht="15.75" thickBot="1" x14ac:dyDescent="0.3">
      <c r="C13" s="191" t="s">
        <v>5</v>
      </c>
      <c r="D13" s="192"/>
      <c r="E13" s="192"/>
      <c r="F13" s="192"/>
      <c r="G13" s="192"/>
      <c r="H13" s="193"/>
      <c r="I13" s="55"/>
    </row>
    <row r="14" spans="3:11" ht="15.75" thickBot="1" x14ac:dyDescent="0.3">
      <c r="C14" s="188" t="s">
        <v>4</v>
      </c>
      <c r="D14" s="189"/>
      <c r="E14" s="189"/>
      <c r="F14" s="189"/>
      <c r="G14" s="189"/>
      <c r="H14" s="190"/>
      <c r="I14" s="52">
        <f ca="1">SUM(I12:I13)</f>
        <v>61322.28</v>
      </c>
      <c r="K14" s="5" t="s">
        <v>130</v>
      </c>
    </row>
    <row r="15" spans="3:11" ht="15.75" thickBot="1" x14ac:dyDescent="0.3">
      <c r="C15" s="6"/>
      <c r="D15" s="6"/>
      <c r="E15" s="19"/>
      <c r="F15" s="19"/>
      <c r="G15" s="6"/>
      <c r="H15" s="6"/>
      <c r="I15" s="6"/>
    </row>
    <row r="16" spans="3:11" ht="15.75" thickBot="1" x14ac:dyDescent="0.3">
      <c r="C16" s="175" t="s">
        <v>6</v>
      </c>
      <c r="D16" s="176"/>
      <c r="E16" s="176"/>
      <c r="F16" s="176"/>
      <c r="G16" s="176"/>
      <c r="H16" s="176"/>
      <c r="I16" s="177"/>
    </row>
    <row r="17" spans="3:9" ht="16.5" thickBot="1" x14ac:dyDescent="0.3">
      <c r="C17" s="178" t="s">
        <v>7</v>
      </c>
      <c r="D17" s="179"/>
      <c r="E17" s="179"/>
      <c r="F17" s="179"/>
      <c r="G17" s="134" t="s">
        <v>62</v>
      </c>
      <c r="H17" s="134"/>
      <c r="I17" s="7"/>
    </row>
    <row r="18" spans="3:9" ht="15" customHeight="1" x14ac:dyDescent="0.25">
      <c r="C18" s="180" t="s">
        <v>8</v>
      </c>
      <c r="D18" s="181"/>
      <c r="E18" s="181"/>
      <c r="F18" s="181"/>
      <c r="G18" s="181"/>
      <c r="H18" s="182"/>
      <c r="I18" s="186" t="s">
        <v>9</v>
      </c>
    </row>
    <row r="19" spans="3:9" ht="15.75" thickBot="1" x14ac:dyDescent="0.3">
      <c r="C19" s="183"/>
      <c r="D19" s="184"/>
      <c r="E19" s="184"/>
      <c r="F19" s="184"/>
      <c r="G19" s="184"/>
      <c r="H19" s="185"/>
      <c r="I19" s="187"/>
    </row>
    <row r="20" spans="3:9" x14ac:dyDescent="0.25">
      <c r="C20" s="120" t="s">
        <v>10</v>
      </c>
      <c r="D20" s="121"/>
      <c r="E20" s="121"/>
      <c r="F20" s="121"/>
      <c r="G20" s="121"/>
      <c r="H20" s="122"/>
      <c r="I20" s="15">
        <f ca="1">SUMIF($E$35:$I$55,"Generos_Alimenticios",$I$35:$I$55)</f>
        <v>0</v>
      </c>
    </row>
    <row r="21" spans="3:9" x14ac:dyDescent="0.25">
      <c r="C21" s="123" t="s">
        <v>11</v>
      </c>
      <c r="D21" s="124"/>
      <c r="E21" s="124"/>
      <c r="F21" s="124"/>
      <c r="G21" s="124"/>
      <c r="H21" s="125"/>
      <c r="I21" s="15">
        <f ca="1">SUMIF($E$35:$I$55,"Locações_Diversas",$I$35:$I$55)</f>
        <v>0</v>
      </c>
    </row>
    <row r="22" spans="3:9" x14ac:dyDescent="0.25">
      <c r="C22" s="123" t="s">
        <v>12</v>
      </c>
      <c r="D22" s="124"/>
      <c r="E22" s="124"/>
      <c r="F22" s="124"/>
      <c r="G22" s="124"/>
      <c r="H22" s="125"/>
      <c r="I22" s="15">
        <f ca="1">SUMIF($E$35:$I$55,"Medicamentos",$I$35:$I$55)</f>
        <v>0</v>
      </c>
    </row>
    <row r="23" spans="3:9" x14ac:dyDescent="0.25">
      <c r="C23" s="123" t="s">
        <v>13</v>
      </c>
      <c r="D23" s="124"/>
      <c r="E23" s="124"/>
      <c r="F23" s="124"/>
      <c r="G23" s="124"/>
      <c r="H23" s="125"/>
      <c r="I23" s="15">
        <f ca="1">SUMIF($E$35:$I$55,"Outras_Despesas",$I$35:$I$55)</f>
        <v>0</v>
      </c>
    </row>
    <row r="24" spans="3:9" x14ac:dyDescent="0.25">
      <c r="C24" s="123" t="s">
        <v>30</v>
      </c>
      <c r="D24" s="124"/>
      <c r="E24" s="124"/>
      <c r="F24" s="124"/>
      <c r="G24" s="124"/>
      <c r="H24" s="125"/>
      <c r="I24" s="15">
        <f ca="1">SUMIF($E$35:$I$55,"Materiais_Consumo",$I$35:$I$55)</f>
        <v>0</v>
      </c>
    </row>
    <row r="25" spans="3:9" x14ac:dyDescent="0.25">
      <c r="C25" s="123" t="s">
        <v>31</v>
      </c>
      <c r="D25" s="124"/>
      <c r="E25" s="124"/>
      <c r="F25" s="124"/>
      <c r="G25" s="124"/>
      <c r="H25" s="125"/>
      <c r="I25" s="15">
        <f ca="1">SUMIF($E$35:$I$55,"Serviços_Terceiros",$I$35:$I$55)</f>
        <v>0</v>
      </c>
    </row>
    <row r="26" spans="3:9" x14ac:dyDescent="0.25">
      <c r="C26" s="123" t="s">
        <v>14</v>
      </c>
      <c r="D26" s="124"/>
      <c r="E26" s="124"/>
      <c r="F26" s="124"/>
      <c r="G26" s="124"/>
      <c r="H26" s="125"/>
      <c r="I26" s="15">
        <f ca="1">SUMIF($E$35:$I$55,"Recursos_Humanos",$I$35:$I$55)+SUMIF($E$35:$I$55,"Encargos",$I$35:$I$55)</f>
        <v>8415.1299999999992</v>
      </c>
    </row>
    <row r="27" spans="3:9" ht="15.75" thickBot="1" x14ac:dyDescent="0.3">
      <c r="C27" s="126" t="s">
        <v>15</v>
      </c>
      <c r="D27" s="127"/>
      <c r="E27" s="127"/>
      <c r="F27" s="127"/>
      <c r="G27" s="127"/>
      <c r="H27" s="128"/>
      <c r="I27" s="15">
        <f ca="1">SUMIF($E$35:$I$55,"Utilidades_Públicas",$I$35:$I$55)</f>
        <v>258.94</v>
      </c>
    </row>
    <row r="28" spans="3:9" x14ac:dyDescent="0.25">
      <c r="C28" s="129" t="s">
        <v>16</v>
      </c>
      <c r="D28" s="130"/>
      <c r="E28" s="130"/>
      <c r="F28" s="130"/>
      <c r="G28" s="130"/>
      <c r="H28" s="131"/>
      <c r="I28" s="8">
        <f ca="1">SUM(I20:I27)</f>
        <v>8674.07</v>
      </c>
    </row>
    <row r="29" spans="3:9" x14ac:dyDescent="0.25">
      <c r="C29" s="109" t="s">
        <v>17</v>
      </c>
      <c r="D29" s="110"/>
      <c r="E29" s="110"/>
      <c r="F29" s="110"/>
      <c r="G29" s="110"/>
      <c r="H29" s="111"/>
      <c r="I29" s="9">
        <f ca="1">I14-I28</f>
        <v>52648.21</v>
      </c>
    </row>
    <row r="30" spans="3:9" x14ac:dyDescent="0.25">
      <c r="C30" s="95" t="s">
        <v>18</v>
      </c>
      <c r="D30" s="96"/>
      <c r="E30" s="96"/>
      <c r="F30" s="96"/>
      <c r="G30" s="96"/>
      <c r="H30" s="97"/>
      <c r="I30" s="51"/>
    </row>
    <row r="31" spans="3:9" ht="15.75" thickBot="1" x14ac:dyDescent="0.3">
      <c r="C31" s="98" t="s">
        <v>19</v>
      </c>
      <c r="D31" s="99"/>
      <c r="E31" s="99"/>
      <c r="F31" s="99"/>
      <c r="G31" s="99"/>
      <c r="H31" s="100"/>
      <c r="I31" s="10">
        <f ca="1">I29-I30</f>
        <v>52648.21</v>
      </c>
    </row>
    <row r="32" spans="3:9" ht="15.75" thickBot="1" x14ac:dyDescent="0.3"/>
    <row r="33" spans="2:13" s="11" customFormat="1" ht="20.25" customHeight="1" thickBot="1" x14ac:dyDescent="0.3">
      <c r="B33" s="17"/>
      <c r="C33" s="169" t="s">
        <v>38</v>
      </c>
      <c r="D33" s="171" t="s">
        <v>41</v>
      </c>
      <c r="E33" s="173" t="s">
        <v>24</v>
      </c>
      <c r="F33" s="173" t="s">
        <v>8</v>
      </c>
      <c r="G33" s="162" t="s">
        <v>25</v>
      </c>
      <c r="H33" s="162" t="s">
        <v>29</v>
      </c>
      <c r="I33" s="164" t="s">
        <v>20</v>
      </c>
      <c r="J33" s="82" t="s">
        <v>37</v>
      </c>
      <c r="K33" s="83"/>
      <c r="L33" s="83"/>
      <c r="M33" s="84"/>
    </row>
    <row r="34" spans="2:13" s="11" customFormat="1" ht="24.75" thickBot="1" x14ac:dyDescent="0.3">
      <c r="B34" s="17"/>
      <c r="C34" s="170"/>
      <c r="D34" s="172"/>
      <c r="E34" s="174"/>
      <c r="F34" s="174"/>
      <c r="G34" s="163"/>
      <c r="H34" s="163"/>
      <c r="I34" s="165"/>
      <c r="J34" s="41" t="s">
        <v>35</v>
      </c>
      <c r="K34" s="42" t="s">
        <v>59</v>
      </c>
      <c r="L34" s="41" t="s">
        <v>36</v>
      </c>
      <c r="M34" s="43" t="s">
        <v>44</v>
      </c>
    </row>
    <row r="35" spans="2:13" s="11" customFormat="1" ht="17.25" thickBot="1" x14ac:dyDescent="0.3">
      <c r="B35" s="17"/>
      <c r="C35" s="21">
        <v>44627</v>
      </c>
      <c r="D35" s="22" t="s">
        <v>129</v>
      </c>
      <c r="E35" s="36" t="s">
        <v>22</v>
      </c>
      <c r="F35" s="36" t="s">
        <v>23</v>
      </c>
      <c r="G35" s="12" t="s">
        <v>102</v>
      </c>
      <c r="H35" s="12" t="s">
        <v>117</v>
      </c>
      <c r="I35" s="23">
        <v>712.89</v>
      </c>
      <c r="J35" s="74" t="s">
        <v>130</v>
      </c>
      <c r="K35" s="74" t="s">
        <v>130</v>
      </c>
      <c r="L35" s="74" t="s">
        <v>130</v>
      </c>
      <c r="M35" s="74" t="s">
        <v>130</v>
      </c>
    </row>
    <row r="36" spans="2:13" s="11" customFormat="1" ht="17.25" thickBot="1" x14ac:dyDescent="0.3">
      <c r="B36" s="17"/>
      <c r="C36" s="21">
        <v>44627</v>
      </c>
      <c r="D36" s="22" t="s">
        <v>99</v>
      </c>
      <c r="E36" s="36" t="s">
        <v>28</v>
      </c>
      <c r="F36" s="36" t="s">
        <v>114</v>
      </c>
      <c r="G36" s="12" t="s">
        <v>115</v>
      </c>
      <c r="H36" s="12" t="s">
        <v>116</v>
      </c>
      <c r="I36" s="23">
        <v>158.94999999999999</v>
      </c>
      <c r="J36" s="74" t="s">
        <v>130</v>
      </c>
      <c r="K36" s="74" t="s">
        <v>130</v>
      </c>
      <c r="L36" s="74" t="s">
        <v>130</v>
      </c>
      <c r="M36" s="74" t="s">
        <v>130</v>
      </c>
    </row>
    <row r="37" spans="2:13" s="11" customFormat="1" ht="17.25" thickBot="1" x14ac:dyDescent="0.3">
      <c r="B37" s="17"/>
      <c r="C37" s="21">
        <v>44628</v>
      </c>
      <c r="D37" s="22" t="s">
        <v>118</v>
      </c>
      <c r="E37" s="36" t="s">
        <v>27</v>
      </c>
      <c r="F37" s="36" t="s">
        <v>80</v>
      </c>
      <c r="G37" s="12" t="s">
        <v>119</v>
      </c>
      <c r="H37" s="12" t="s">
        <v>80</v>
      </c>
      <c r="I37" s="23">
        <v>685.39</v>
      </c>
      <c r="J37" s="74" t="s">
        <v>130</v>
      </c>
      <c r="K37" s="74" t="s">
        <v>130</v>
      </c>
      <c r="L37" s="74" t="s">
        <v>130</v>
      </c>
      <c r="M37" s="74" t="s">
        <v>130</v>
      </c>
    </row>
    <row r="38" spans="2:13" s="11" customFormat="1" ht="17.25" thickBot="1" x14ac:dyDescent="0.3">
      <c r="B38" s="17"/>
      <c r="C38" s="21">
        <v>44628</v>
      </c>
      <c r="D38" s="22" t="s">
        <v>118</v>
      </c>
      <c r="E38" s="36" t="s">
        <v>27</v>
      </c>
      <c r="F38" s="36" t="s">
        <v>80</v>
      </c>
      <c r="G38" s="12" t="s">
        <v>121</v>
      </c>
      <c r="H38" s="12" t="s">
        <v>80</v>
      </c>
      <c r="I38" s="23">
        <v>456.94</v>
      </c>
      <c r="J38" s="74" t="s">
        <v>130</v>
      </c>
      <c r="K38" s="74" t="s">
        <v>130</v>
      </c>
      <c r="L38" s="74" t="s">
        <v>130</v>
      </c>
      <c r="M38" s="74" t="s">
        <v>130</v>
      </c>
    </row>
    <row r="39" spans="2:13" s="11" customFormat="1" ht="17.25" thickBot="1" x14ac:dyDescent="0.3">
      <c r="B39" s="17"/>
      <c r="C39" s="21">
        <v>44628</v>
      </c>
      <c r="D39" s="22" t="s">
        <v>118</v>
      </c>
      <c r="E39" s="36" t="s">
        <v>27</v>
      </c>
      <c r="F39" s="36" t="s">
        <v>80</v>
      </c>
      <c r="G39" s="12" t="s">
        <v>120</v>
      </c>
      <c r="H39" s="12" t="s">
        <v>80</v>
      </c>
      <c r="I39" s="23">
        <v>280.88</v>
      </c>
      <c r="J39" s="74" t="s">
        <v>130</v>
      </c>
      <c r="K39" s="74" t="s">
        <v>130</v>
      </c>
      <c r="L39" s="74" t="s">
        <v>130</v>
      </c>
      <c r="M39" s="74" t="s">
        <v>130</v>
      </c>
    </row>
    <row r="40" spans="2:13" s="11" customFormat="1" ht="17.25" thickBot="1" x14ac:dyDescent="0.3">
      <c r="B40" s="17"/>
      <c r="C40" s="21">
        <v>44628</v>
      </c>
      <c r="D40" s="22" t="s">
        <v>118</v>
      </c>
      <c r="E40" s="36" t="s">
        <v>27</v>
      </c>
      <c r="F40" s="36" t="s">
        <v>80</v>
      </c>
      <c r="G40" s="12" t="s">
        <v>106</v>
      </c>
      <c r="H40" s="12" t="s">
        <v>80</v>
      </c>
      <c r="I40" s="23">
        <v>1399.8</v>
      </c>
      <c r="J40" s="74" t="s">
        <v>130</v>
      </c>
      <c r="K40" s="74" t="s">
        <v>130</v>
      </c>
      <c r="L40" s="74" t="s">
        <v>130</v>
      </c>
      <c r="M40" s="74" t="s">
        <v>130</v>
      </c>
    </row>
    <row r="41" spans="2:13" s="11" customFormat="1" ht="17.25" thickBot="1" x14ac:dyDescent="0.3">
      <c r="B41" s="17"/>
      <c r="C41" s="21">
        <v>44628</v>
      </c>
      <c r="D41" s="22" t="s">
        <v>118</v>
      </c>
      <c r="E41" s="36" t="s">
        <v>27</v>
      </c>
      <c r="F41" s="36" t="s">
        <v>80</v>
      </c>
      <c r="G41" s="12" t="s">
        <v>131</v>
      </c>
      <c r="H41" s="12" t="s">
        <v>80</v>
      </c>
      <c r="I41" s="23">
        <v>1512.74</v>
      </c>
      <c r="J41" s="74" t="s">
        <v>130</v>
      </c>
      <c r="K41" s="74" t="s">
        <v>130</v>
      </c>
      <c r="L41" s="74" t="s">
        <v>130</v>
      </c>
      <c r="M41" s="74" t="s">
        <v>130</v>
      </c>
    </row>
    <row r="42" spans="2:13" s="11" customFormat="1" ht="17.25" thickBot="1" x14ac:dyDescent="0.3">
      <c r="B42" s="17"/>
      <c r="C42" s="21">
        <v>44628</v>
      </c>
      <c r="D42" s="22" t="s">
        <v>118</v>
      </c>
      <c r="E42" s="36" t="s">
        <v>27</v>
      </c>
      <c r="F42" s="36" t="s">
        <v>80</v>
      </c>
      <c r="G42" s="72" t="s">
        <v>107</v>
      </c>
      <c r="H42" s="12" t="s">
        <v>80</v>
      </c>
      <c r="I42" s="23">
        <v>1399.8</v>
      </c>
      <c r="J42" s="74" t="s">
        <v>130</v>
      </c>
      <c r="K42" s="74" t="s">
        <v>130</v>
      </c>
      <c r="L42" s="74" t="s">
        <v>130</v>
      </c>
      <c r="M42" s="74" t="s">
        <v>130</v>
      </c>
    </row>
    <row r="43" spans="2:13" s="11" customFormat="1" ht="17.25" thickBot="1" x14ac:dyDescent="0.3">
      <c r="B43" s="17"/>
      <c r="C43" s="21">
        <v>44628</v>
      </c>
      <c r="D43" s="22" t="s">
        <v>118</v>
      </c>
      <c r="E43" s="36" t="s">
        <v>27</v>
      </c>
      <c r="F43" s="36" t="s">
        <v>80</v>
      </c>
      <c r="G43" s="12" t="s">
        <v>108</v>
      </c>
      <c r="H43" s="12" t="s">
        <v>80</v>
      </c>
      <c r="I43" s="23">
        <v>1456.27</v>
      </c>
      <c r="J43" s="74" t="s">
        <v>130</v>
      </c>
      <c r="K43" s="74" t="s">
        <v>130</v>
      </c>
      <c r="L43" s="74" t="s">
        <v>130</v>
      </c>
      <c r="M43" s="74" t="s">
        <v>130</v>
      </c>
    </row>
    <row r="44" spans="2:13" s="11" customFormat="1" ht="17.25" thickBot="1" x14ac:dyDescent="0.3">
      <c r="B44" s="17"/>
      <c r="C44" s="21">
        <v>44629</v>
      </c>
      <c r="D44" s="22" t="s">
        <v>118</v>
      </c>
      <c r="E44" s="36" t="s">
        <v>27</v>
      </c>
      <c r="F44" s="36" t="s">
        <v>80</v>
      </c>
      <c r="G44" s="12" t="s">
        <v>134</v>
      </c>
      <c r="H44" s="12" t="s">
        <v>80</v>
      </c>
      <c r="I44" s="23">
        <v>421.32</v>
      </c>
      <c r="J44" s="74" t="s">
        <v>130</v>
      </c>
      <c r="K44" s="74" t="s">
        <v>130</v>
      </c>
      <c r="L44" s="74" t="s">
        <v>130</v>
      </c>
      <c r="M44" s="74" t="s">
        <v>130</v>
      </c>
    </row>
    <row r="45" spans="2:13" s="11" customFormat="1" ht="17.25" thickBot="1" x14ac:dyDescent="0.3">
      <c r="B45" s="17"/>
      <c r="C45" s="21">
        <v>44635</v>
      </c>
      <c r="D45" s="22" t="s">
        <v>135</v>
      </c>
      <c r="E45" s="36" t="s">
        <v>28</v>
      </c>
      <c r="F45" s="36" t="s">
        <v>81</v>
      </c>
      <c r="G45" s="12" t="s">
        <v>136</v>
      </c>
      <c r="H45" s="12" t="s">
        <v>137</v>
      </c>
      <c r="I45" s="23">
        <v>99.99</v>
      </c>
      <c r="J45" s="74" t="s">
        <v>130</v>
      </c>
      <c r="K45" s="74" t="s">
        <v>130</v>
      </c>
      <c r="L45" s="74" t="s">
        <v>130</v>
      </c>
      <c r="M45" s="74" t="s">
        <v>130</v>
      </c>
    </row>
    <row r="46" spans="2:13" s="11" customFormat="1" ht="17.25" thickBot="1" x14ac:dyDescent="0.3">
      <c r="B46" s="17"/>
      <c r="C46" s="21">
        <v>44645</v>
      </c>
      <c r="D46" s="22" t="s">
        <v>129</v>
      </c>
      <c r="E46" s="36" t="s">
        <v>22</v>
      </c>
      <c r="F46" s="36" t="s">
        <v>49</v>
      </c>
      <c r="G46" s="12" t="s">
        <v>138</v>
      </c>
      <c r="H46" s="12" t="s">
        <v>139</v>
      </c>
      <c r="I46" s="23">
        <v>89.1</v>
      </c>
      <c r="J46" s="74" t="s">
        <v>130</v>
      </c>
      <c r="K46" s="74" t="s">
        <v>130</v>
      </c>
      <c r="L46" s="74" t="s">
        <v>130</v>
      </c>
      <c r="M46" s="74" t="s">
        <v>130</v>
      </c>
    </row>
    <row r="47" spans="2:13" s="11" customFormat="1" ht="17.25" thickBot="1" x14ac:dyDescent="0.35">
      <c r="B47" s="17"/>
      <c r="C47" s="21"/>
      <c r="D47" s="22"/>
      <c r="E47" s="36"/>
      <c r="F47" s="36"/>
      <c r="G47" s="12"/>
      <c r="H47" s="12"/>
      <c r="I47" s="23"/>
      <c r="J47" s="74"/>
      <c r="K47" s="73"/>
      <c r="L47" s="73"/>
      <c r="M47" s="73"/>
    </row>
    <row r="48" spans="2:13" s="11" customFormat="1" ht="17.25" thickBot="1" x14ac:dyDescent="0.35">
      <c r="B48" s="17"/>
      <c r="C48" s="21"/>
      <c r="D48" s="22"/>
      <c r="E48" s="36"/>
      <c r="F48" s="36"/>
      <c r="G48" s="12"/>
      <c r="H48" s="12"/>
      <c r="I48" s="23"/>
      <c r="J48" s="74"/>
      <c r="K48" s="73"/>
      <c r="L48" s="73"/>
      <c r="M48" s="73"/>
    </row>
    <row r="49" spans="2:13" s="11" customFormat="1" ht="17.25" thickBot="1" x14ac:dyDescent="0.35">
      <c r="B49" s="17"/>
      <c r="C49" s="21"/>
      <c r="D49" s="22"/>
      <c r="E49" s="36"/>
      <c r="F49" s="36"/>
      <c r="G49" s="12"/>
      <c r="H49" s="12"/>
      <c r="I49" s="23"/>
      <c r="J49" s="74"/>
      <c r="K49" s="73"/>
      <c r="L49" s="73"/>
      <c r="M49" s="73"/>
    </row>
    <row r="50" spans="2:13" s="11" customFormat="1" ht="17.25" thickBot="1" x14ac:dyDescent="0.35">
      <c r="B50" s="17"/>
      <c r="C50" s="21"/>
      <c r="D50" s="22"/>
      <c r="E50" s="36"/>
      <c r="F50" s="36"/>
      <c r="G50" s="12"/>
      <c r="H50" s="12"/>
      <c r="I50" s="23"/>
      <c r="J50" s="74"/>
      <c r="K50" s="73"/>
      <c r="L50" s="73"/>
      <c r="M50" s="73"/>
    </row>
    <row r="51" spans="2:13" s="11" customFormat="1" ht="17.25" thickBot="1" x14ac:dyDescent="0.35">
      <c r="B51" s="17"/>
      <c r="C51" s="21"/>
      <c r="D51" s="22"/>
      <c r="E51" s="36"/>
      <c r="F51" s="36"/>
      <c r="G51" s="12"/>
      <c r="H51" s="12"/>
      <c r="I51" s="23"/>
      <c r="J51" s="74"/>
      <c r="K51" s="73"/>
      <c r="L51" s="73"/>
      <c r="M51" s="73"/>
    </row>
    <row r="52" spans="2:13" s="11" customFormat="1" ht="17.25" thickBot="1" x14ac:dyDescent="0.35">
      <c r="B52" s="17"/>
      <c r="C52" s="21"/>
      <c r="D52" s="22"/>
      <c r="E52" s="36"/>
      <c r="F52" s="36"/>
      <c r="G52" s="12"/>
      <c r="H52" s="12"/>
      <c r="I52" s="23"/>
      <c r="J52" s="74"/>
      <c r="K52" s="73"/>
      <c r="L52" s="73"/>
      <c r="M52" s="73"/>
    </row>
    <row r="53" spans="2:13" s="11" customFormat="1" ht="17.25" thickBot="1" x14ac:dyDescent="0.35">
      <c r="B53" s="17"/>
      <c r="C53" s="21"/>
      <c r="D53" s="22"/>
      <c r="E53" s="36"/>
      <c r="F53" s="36"/>
      <c r="G53" s="12"/>
      <c r="H53" s="12"/>
      <c r="I53" s="23"/>
      <c r="J53" s="74"/>
      <c r="K53" s="73"/>
      <c r="L53" s="73"/>
      <c r="M53" s="73"/>
    </row>
    <row r="54" spans="2:13" s="11" customFormat="1" ht="17.25" thickBot="1" x14ac:dyDescent="0.35">
      <c r="B54" s="17"/>
      <c r="C54" s="21"/>
      <c r="D54" s="22"/>
      <c r="E54" s="36"/>
      <c r="F54" s="36"/>
      <c r="G54" s="12"/>
      <c r="H54" s="12"/>
      <c r="I54" s="23"/>
      <c r="J54" s="74"/>
      <c r="K54" s="73"/>
      <c r="L54" s="73"/>
      <c r="M54" s="73"/>
    </row>
    <row r="55" spans="2:13" s="11" customFormat="1" ht="17.25" thickBot="1" x14ac:dyDescent="0.35">
      <c r="B55" s="17"/>
      <c r="C55" s="21"/>
      <c r="D55" s="22"/>
      <c r="E55" s="36"/>
      <c r="F55" s="36"/>
      <c r="G55" s="12"/>
      <c r="H55" s="12"/>
      <c r="I55" s="23"/>
      <c r="J55" s="74"/>
      <c r="K55" s="73"/>
      <c r="L55" s="73"/>
      <c r="M55" s="73"/>
    </row>
    <row r="56" spans="2:13" s="11" customFormat="1" ht="15.75" thickBot="1" x14ac:dyDescent="0.3">
      <c r="B56" s="17"/>
      <c r="C56" s="166" t="s">
        <v>4</v>
      </c>
      <c r="D56" s="167"/>
      <c r="E56" s="167"/>
      <c r="F56" s="167"/>
      <c r="G56" s="167"/>
      <c r="H56" s="168"/>
      <c r="I56" s="26">
        <f>SUM(I35:I55)</f>
        <v>8674.07</v>
      </c>
    </row>
    <row r="57" spans="2:13" s="11" customFormat="1" x14ac:dyDescent="0.25">
      <c r="B57" s="17"/>
      <c r="E57" s="20"/>
      <c r="F57" s="20"/>
    </row>
    <row r="60" spans="2:13" ht="28.5" customHeight="1" x14ac:dyDescent="0.25">
      <c r="C60" s="85" t="s">
        <v>74</v>
      </c>
      <c r="D60" s="85"/>
      <c r="E60" s="85"/>
      <c r="F60" s="85"/>
      <c r="G60" s="85"/>
      <c r="H60" s="85"/>
      <c r="I60" s="85"/>
    </row>
    <row r="61" spans="2:13" x14ac:dyDescent="0.25">
      <c r="C61" s="40"/>
      <c r="D61" s="40"/>
      <c r="E61" s="40"/>
      <c r="F61" s="40"/>
      <c r="G61" s="40"/>
      <c r="H61" s="40"/>
      <c r="I61" s="40"/>
    </row>
    <row r="62" spans="2:13" x14ac:dyDescent="0.25">
      <c r="C62" s="40"/>
      <c r="D62" s="40"/>
      <c r="E62" s="40"/>
      <c r="F62" s="40"/>
      <c r="G62" s="40"/>
      <c r="H62" s="40"/>
      <c r="I62" s="40"/>
    </row>
    <row r="63" spans="2:13" x14ac:dyDescent="0.25">
      <c r="C63" s="92"/>
      <c r="D63" s="92"/>
      <c r="E63" s="92"/>
      <c r="F63" s="92"/>
      <c r="G63" s="92"/>
      <c r="H63" s="92"/>
    </row>
    <row r="64" spans="2:13" ht="15.75" x14ac:dyDescent="0.25">
      <c r="C64" s="13"/>
      <c r="D64" s="13"/>
      <c r="E64" s="13"/>
      <c r="F64" s="13"/>
      <c r="G64" s="28" t="s">
        <v>42</v>
      </c>
      <c r="H64" s="29" t="s">
        <v>124</v>
      </c>
      <c r="I64" s="2" t="s">
        <v>60</v>
      </c>
    </row>
    <row r="65" spans="3:9" x14ac:dyDescent="0.25">
      <c r="C65" s="92"/>
      <c r="D65" s="92"/>
      <c r="E65" s="92"/>
      <c r="F65" s="92"/>
      <c r="G65" s="92"/>
      <c r="H65" s="92"/>
    </row>
    <row r="66" spans="3:9" x14ac:dyDescent="0.25">
      <c r="C66" s="16"/>
      <c r="D66" s="92"/>
      <c r="E66" s="93"/>
      <c r="F66" s="93"/>
      <c r="G66" s="93"/>
      <c r="H66" s="13"/>
      <c r="I66" s="92"/>
    </row>
    <row r="67" spans="3:9" ht="15.75" x14ac:dyDescent="0.25">
      <c r="C67" s="16"/>
      <c r="D67" s="92"/>
      <c r="E67" s="94" t="s">
        <v>75</v>
      </c>
      <c r="F67" s="94"/>
      <c r="G67" s="94"/>
      <c r="H67" s="14"/>
      <c r="I67" s="92"/>
    </row>
    <row r="68" spans="3:9" x14ac:dyDescent="0.25">
      <c r="C68" s="16"/>
      <c r="D68" s="13"/>
      <c r="E68" s="86" t="s">
        <v>21</v>
      </c>
      <c r="F68" s="86"/>
      <c r="G68" s="86"/>
      <c r="H68" s="14"/>
      <c r="I68" s="13"/>
    </row>
  </sheetData>
  <sheetProtection formatCells="0" insertRows="0" deleteRows="0" sort="0"/>
  <mergeCells count="49">
    <mergeCell ref="J33:M33"/>
    <mergeCell ref="C14:H14"/>
    <mergeCell ref="E2:I2"/>
    <mergeCell ref="E3:I3"/>
    <mergeCell ref="E4:I4"/>
    <mergeCell ref="C5:H5"/>
    <mergeCell ref="C6:I6"/>
    <mergeCell ref="C7:F8"/>
    <mergeCell ref="G7:G8"/>
    <mergeCell ref="H7:H8"/>
    <mergeCell ref="I7:I8"/>
    <mergeCell ref="C9:F9"/>
    <mergeCell ref="C10:H10"/>
    <mergeCell ref="C11:H11"/>
    <mergeCell ref="C12:H12"/>
    <mergeCell ref="C13:H13"/>
    <mergeCell ref="C26:H26"/>
    <mergeCell ref="C16:I16"/>
    <mergeCell ref="C17:F17"/>
    <mergeCell ref="G17:H17"/>
    <mergeCell ref="C18:H19"/>
    <mergeCell ref="I18:I19"/>
    <mergeCell ref="C20:H20"/>
    <mergeCell ref="C21:H21"/>
    <mergeCell ref="C22:H22"/>
    <mergeCell ref="C23:H23"/>
    <mergeCell ref="C24:H24"/>
    <mergeCell ref="C25:H25"/>
    <mergeCell ref="C27:H27"/>
    <mergeCell ref="C28:H28"/>
    <mergeCell ref="C29:H29"/>
    <mergeCell ref="C30:H30"/>
    <mergeCell ref="C31:H31"/>
    <mergeCell ref="E68:G68"/>
    <mergeCell ref="H33:H34"/>
    <mergeCell ref="I33:I34"/>
    <mergeCell ref="C56:H56"/>
    <mergeCell ref="C63:H63"/>
    <mergeCell ref="C33:C34"/>
    <mergeCell ref="D33:D34"/>
    <mergeCell ref="E33:E34"/>
    <mergeCell ref="F33:F34"/>
    <mergeCell ref="G33:G34"/>
    <mergeCell ref="C65:H65"/>
    <mergeCell ref="D66:D67"/>
    <mergeCell ref="E66:G66"/>
    <mergeCell ref="I66:I67"/>
    <mergeCell ref="C60:I60"/>
    <mergeCell ref="E67:G67"/>
  </mergeCells>
  <dataValidations count="2">
    <dataValidation type="list" allowBlank="1" showInputMessage="1" showErrorMessage="1" promptTitle="Categoria da Despesa" prompt="Selecione a catergoria que sua despesa se encaixa:" sqref="F35:F55" xr:uid="{00000000-0002-0000-0200-000000000000}">
      <formula1>INDIRECT(E35)</formula1>
    </dataValidation>
    <dataValidation type="list" allowBlank="1" showInputMessage="1" showErrorMessage="1" promptTitle="Grupo da Despesa" prompt="Selecione o grupo que a sua despesa se encaixa:" sqref="E35:E55" xr:uid="{00000000-0002-0000-0200-000001000000}">
      <formula1>Grupos</formula1>
    </dataValidation>
  </dataValidations>
  <pageMargins left="0.51181102362204722" right="0.51181102362204722" top="0.78740157480314965" bottom="0.78740157480314965" header="0.31496062992125984" footer="0.31496062992125984"/>
  <pageSetup paperSize="9"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71"/>
  <sheetViews>
    <sheetView showGridLines="0" topLeftCell="A43" zoomScale="110" zoomScaleNormal="110" workbookViewId="0">
      <selection activeCell="H67" sqref="H67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3" width="4.28515625" style="5" customWidth="1"/>
    <col min="14" max="16384" width="9.140625" style="5"/>
  </cols>
  <sheetData>
    <row r="2" spans="3:9" ht="22.5" customHeight="1" x14ac:dyDescent="0.25">
      <c r="C2" s="61"/>
      <c r="D2"/>
      <c r="E2" s="155" t="s">
        <v>72</v>
      </c>
      <c r="F2" s="155"/>
      <c r="G2" s="155"/>
      <c r="H2" s="155"/>
      <c r="I2" s="155"/>
    </row>
    <row r="3" spans="3:9" ht="15" customHeight="1" x14ac:dyDescent="0.25">
      <c r="C3" s="61"/>
      <c r="D3"/>
      <c r="E3" s="156" t="s">
        <v>51</v>
      </c>
      <c r="F3" s="156"/>
      <c r="G3" s="156"/>
      <c r="H3" s="156"/>
      <c r="I3" s="156"/>
    </row>
    <row r="4" spans="3:9" ht="45" customHeight="1" x14ac:dyDescent="0.25">
      <c r="C4"/>
      <c r="D4" s="62"/>
      <c r="E4" s="154" t="s">
        <v>73</v>
      </c>
      <c r="F4" s="154"/>
      <c r="G4" s="154"/>
      <c r="H4" s="154"/>
      <c r="I4" s="154"/>
    </row>
    <row r="5" spans="3:9" ht="15.75" thickBot="1" x14ac:dyDescent="0.3">
      <c r="C5" s="161"/>
      <c r="D5" s="161"/>
      <c r="E5" s="161"/>
      <c r="F5" s="161"/>
      <c r="G5" s="161"/>
      <c r="H5" s="161"/>
      <c r="I5"/>
    </row>
    <row r="6" spans="3:9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9" ht="15" customHeight="1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9" ht="15.75" thickBot="1" x14ac:dyDescent="0.3">
      <c r="C8" s="135"/>
      <c r="D8" s="136"/>
      <c r="E8" s="136"/>
      <c r="F8" s="137"/>
      <c r="G8" s="139"/>
      <c r="H8" s="139"/>
      <c r="I8" s="148"/>
    </row>
    <row r="9" spans="3:9" ht="15.75" thickBot="1" x14ac:dyDescent="0.3">
      <c r="C9" s="82">
        <v>30000</v>
      </c>
      <c r="D9" s="83"/>
      <c r="E9" s="83"/>
      <c r="F9" s="149"/>
      <c r="G9" s="56" t="s">
        <v>3</v>
      </c>
      <c r="H9" s="57">
        <v>44694</v>
      </c>
      <c r="I9" s="55">
        <v>25500</v>
      </c>
    </row>
    <row r="10" spans="3:9" x14ac:dyDescent="0.25">
      <c r="C10" s="129" t="s">
        <v>52</v>
      </c>
      <c r="D10" s="130"/>
      <c r="E10" s="130"/>
      <c r="F10" s="130"/>
      <c r="G10" s="130"/>
      <c r="H10" s="157"/>
      <c r="I10" s="47">
        <f ca="1">'Minuta Março'!I31</f>
        <v>52648.21</v>
      </c>
    </row>
    <row r="11" spans="3:9" ht="15.75" thickBot="1" x14ac:dyDescent="0.3">
      <c r="C11" s="158" t="s">
        <v>53</v>
      </c>
      <c r="D11" s="159"/>
      <c r="E11" s="159"/>
      <c r="F11" s="159"/>
      <c r="G11" s="159"/>
      <c r="H11" s="160"/>
      <c r="I11" s="53"/>
    </row>
    <row r="12" spans="3:9" ht="15.75" thickBot="1" x14ac:dyDescent="0.3">
      <c r="C12" s="132" t="s">
        <v>4</v>
      </c>
      <c r="D12" s="133"/>
      <c r="E12" s="133"/>
      <c r="F12" s="133"/>
      <c r="G12" s="133"/>
      <c r="H12" s="143"/>
      <c r="I12" s="37">
        <f ca="1">SUM(I9:I11)</f>
        <v>78148.209999999992</v>
      </c>
    </row>
    <row r="13" spans="3:9" ht="15.75" thickBot="1" x14ac:dyDescent="0.3">
      <c r="C13" s="194" t="s">
        <v>5</v>
      </c>
      <c r="D13" s="195"/>
      <c r="E13" s="195"/>
      <c r="F13" s="195"/>
      <c r="G13" s="195"/>
      <c r="H13" s="196"/>
      <c r="I13" s="54"/>
    </row>
    <row r="14" spans="3:9" ht="15.75" thickBot="1" x14ac:dyDescent="0.3">
      <c r="C14" s="188" t="s">
        <v>4</v>
      </c>
      <c r="D14" s="189"/>
      <c r="E14" s="189"/>
      <c r="F14" s="189"/>
      <c r="G14" s="189"/>
      <c r="H14" s="190"/>
      <c r="I14" s="52">
        <f ca="1">SUM(I12:I13)</f>
        <v>78148.209999999992</v>
      </c>
    </row>
    <row r="15" spans="3:9" ht="15.75" thickBot="1" x14ac:dyDescent="0.3">
      <c r="C15" s="6"/>
      <c r="D15" s="6"/>
      <c r="E15" s="19"/>
      <c r="F15" s="19"/>
      <c r="G15" s="6"/>
      <c r="H15" s="6"/>
      <c r="I15" s="6"/>
    </row>
    <row r="16" spans="3:9" ht="15.75" thickBot="1" x14ac:dyDescent="0.3">
      <c r="C16" s="82" t="s">
        <v>6</v>
      </c>
      <c r="D16" s="83"/>
      <c r="E16" s="83"/>
      <c r="F16" s="83"/>
      <c r="G16" s="83"/>
      <c r="H16" s="83"/>
      <c r="I16" s="84"/>
    </row>
    <row r="17" spans="3:9" ht="16.5" thickBot="1" x14ac:dyDescent="0.3">
      <c r="C17" s="132" t="s">
        <v>7</v>
      </c>
      <c r="D17" s="133"/>
      <c r="E17" s="133"/>
      <c r="F17" s="133"/>
      <c r="G17" s="134" t="s">
        <v>69</v>
      </c>
      <c r="H17" s="134"/>
      <c r="I17" s="60"/>
    </row>
    <row r="18" spans="3:9" ht="15" customHeight="1" x14ac:dyDescent="0.25">
      <c r="C18" s="112" t="s">
        <v>8</v>
      </c>
      <c r="D18" s="113"/>
      <c r="E18" s="113"/>
      <c r="F18" s="113"/>
      <c r="G18" s="113"/>
      <c r="H18" s="114"/>
      <c r="I18" s="118" t="s">
        <v>9</v>
      </c>
    </row>
    <row r="19" spans="3:9" ht="15.75" thickBot="1" x14ac:dyDescent="0.3">
      <c r="C19" s="115"/>
      <c r="D19" s="116"/>
      <c r="E19" s="116"/>
      <c r="F19" s="116"/>
      <c r="G19" s="116"/>
      <c r="H19" s="117"/>
      <c r="I19" s="119"/>
    </row>
    <row r="20" spans="3:9" x14ac:dyDescent="0.25">
      <c r="C20" s="120" t="s">
        <v>10</v>
      </c>
      <c r="D20" s="121"/>
      <c r="E20" s="121"/>
      <c r="F20" s="121"/>
      <c r="G20" s="121"/>
      <c r="H20" s="122"/>
      <c r="I20" s="15">
        <f ca="1">SUMIF($E$35:$I$58,"Generos_Alimenticios",$I$35:$I$58)</f>
        <v>0</v>
      </c>
    </row>
    <row r="21" spans="3:9" x14ac:dyDescent="0.25">
      <c r="C21" s="123" t="s">
        <v>11</v>
      </c>
      <c r="D21" s="124"/>
      <c r="E21" s="124"/>
      <c r="F21" s="124"/>
      <c r="G21" s="124"/>
      <c r="H21" s="125"/>
      <c r="I21" s="15">
        <f ca="1">SUMIF($E$35:$I$58,"Locações_Diversas",$I$35:$I$58)</f>
        <v>320</v>
      </c>
    </row>
    <row r="22" spans="3:9" x14ac:dyDescent="0.25">
      <c r="C22" s="123" t="s">
        <v>12</v>
      </c>
      <c r="D22" s="124"/>
      <c r="E22" s="124"/>
      <c r="F22" s="124"/>
      <c r="G22" s="124"/>
      <c r="H22" s="125"/>
      <c r="I22" s="15">
        <f ca="1">SUMIF($E$35:$I$58,"Medicamentos",$I$35:$I$58)</f>
        <v>0</v>
      </c>
    </row>
    <row r="23" spans="3:9" x14ac:dyDescent="0.25">
      <c r="C23" s="123" t="s">
        <v>13</v>
      </c>
      <c r="D23" s="124"/>
      <c r="E23" s="124"/>
      <c r="F23" s="124"/>
      <c r="G23" s="124"/>
      <c r="H23" s="125"/>
      <c r="I23" s="15">
        <f ca="1">SUMIF($E$35:$I$58,"Outras_Despesas",$I$35:$I$58)</f>
        <v>0</v>
      </c>
    </row>
    <row r="24" spans="3:9" x14ac:dyDescent="0.25">
      <c r="C24" s="123" t="s">
        <v>30</v>
      </c>
      <c r="D24" s="124"/>
      <c r="E24" s="124"/>
      <c r="F24" s="124"/>
      <c r="G24" s="124"/>
      <c r="H24" s="125"/>
      <c r="I24" s="15">
        <f ca="1">SUMIF($E$35:$I$58,"Materiais_Consumo",$I$35:$I$58)</f>
        <v>0</v>
      </c>
    </row>
    <row r="25" spans="3:9" x14ac:dyDescent="0.25">
      <c r="C25" s="123" t="s">
        <v>31</v>
      </c>
      <c r="D25" s="124"/>
      <c r="E25" s="124"/>
      <c r="F25" s="124"/>
      <c r="G25" s="124"/>
      <c r="H25" s="125"/>
      <c r="I25" s="15">
        <f ca="1">SUMIF($E$35:$I$58,"Serviços_Terceiros",$I$35:$I$58)</f>
        <v>0</v>
      </c>
    </row>
    <row r="26" spans="3:9" x14ac:dyDescent="0.25">
      <c r="C26" s="123" t="s">
        <v>14</v>
      </c>
      <c r="D26" s="124"/>
      <c r="E26" s="124"/>
      <c r="F26" s="124"/>
      <c r="G26" s="124"/>
      <c r="H26" s="125"/>
      <c r="I26" s="15">
        <f ca="1">SUMIF($E$35:$I$58,"Recursos_Humanos",$I$35:$I$58)+SUMIF($E$35:$I$58,"Encargos",$I$35:$I$58)</f>
        <v>14329.81</v>
      </c>
    </row>
    <row r="27" spans="3:9" ht="15.75" thickBot="1" x14ac:dyDescent="0.3">
      <c r="C27" s="126" t="s">
        <v>15</v>
      </c>
      <c r="D27" s="127"/>
      <c r="E27" s="127"/>
      <c r="F27" s="127"/>
      <c r="G27" s="127"/>
      <c r="H27" s="128"/>
      <c r="I27" s="15">
        <f ca="1">SUMIF($E$35:$I$58,"Utilidades_Públicas",$I$35:$I$58)</f>
        <v>1343.02</v>
      </c>
    </row>
    <row r="28" spans="3:9" x14ac:dyDescent="0.25">
      <c r="C28" s="129" t="s">
        <v>16</v>
      </c>
      <c r="D28" s="130"/>
      <c r="E28" s="130"/>
      <c r="F28" s="130"/>
      <c r="G28" s="130"/>
      <c r="H28" s="131"/>
      <c r="I28" s="8">
        <f ca="1">SUM(I20:I27)</f>
        <v>15992.83</v>
      </c>
    </row>
    <row r="29" spans="3:9" x14ac:dyDescent="0.25">
      <c r="C29" s="109" t="s">
        <v>17</v>
      </c>
      <c r="D29" s="110"/>
      <c r="E29" s="110"/>
      <c r="F29" s="110"/>
      <c r="G29" s="110"/>
      <c r="H29" s="111"/>
      <c r="I29" s="9">
        <f ca="1">I14-I28</f>
        <v>62155.37999999999</v>
      </c>
    </row>
    <row r="30" spans="3:9" x14ac:dyDescent="0.25">
      <c r="C30" s="95" t="s">
        <v>18</v>
      </c>
      <c r="D30" s="96"/>
      <c r="E30" s="96"/>
      <c r="F30" s="96"/>
      <c r="G30" s="96"/>
      <c r="H30" s="97"/>
      <c r="I30" s="50"/>
    </row>
    <row r="31" spans="3:9" ht="15.75" thickBot="1" x14ac:dyDescent="0.3">
      <c r="C31" s="98" t="s">
        <v>19</v>
      </c>
      <c r="D31" s="99"/>
      <c r="E31" s="99"/>
      <c r="F31" s="99"/>
      <c r="G31" s="99"/>
      <c r="H31" s="100"/>
      <c r="I31" s="10">
        <f ca="1">I29-I30</f>
        <v>62155.37999999999</v>
      </c>
    </row>
    <row r="32" spans="3:9" ht="15.75" thickBot="1" x14ac:dyDescent="0.3"/>
    <row r="33" spans="2:13" s="11" customFormat="1" ht="23.25" customHeight="1" thickBot="1" x14ac:dyDescent="0.3">
      <c r="B33" s="17"/>
      <c r="C33" s="101" t="s">
        <v>38</v>
      </c>
      <c r="D33" s="103" t="s">
        <v>41</v>
      </c>
      <c r="E33" s="105" t="s">
        <v>24</v>
      </c>
      <c r="F33" s="105" t="s">
        <v>8</v>
      </c>
      <c r="G33" s="107" t="s">
        <v>25</v>
      </c>
      <c r="H33" s="107" t="s">
        <v>29</v>
      </c>
      <c r="I33" s="87" t="s">
        <v>20</v>
      </c>
      <c r="J33" s="82" t="s">
        <v>37</v>
      </c>
      <c r="K33" s="83"/>
      <c r="L33" s="83"/>
      <c r="M33" s="84"/>
    </row>
    <row r="34" spans="2:13" s="11" customFormat="1" ht="21.75" customHeight="1" thickBot="1" x14ac:dyDescent="0.3">
      <c r="B34" s="17"/>
      <c r="C34" s="102"/>
      <c r="D34" s="104"/>
      <c r="E34" s="106"/>
      <c r="F34" s="106"/>
      <c r="G34" s="108"/>
      <c r="H34" s="108"/>
      <c r="I34" s="88"/>
      <c r="J34" s="41" t="s">
        <v>35</v>
      </c>
      <c r="K34" s="42" t="s">
        <v>59</v>
      </c>
      <c r="L34" s="41" t="s">
        <v>36</v>
      </c>
      <c r="M34" s="43" t="s">
        <v>44</v>
      </c>
    </row>
    <row r="35" spans="2:13" s="11" customFormat="1" ht="15.75" thickBot="1" x14ac:dyDescent="0.3">
      <c r="B35" s="17"/>
      <c r="C35" s="21">
        <v>44663</v>
      </c>
      <c r="D35" s="22" t="s">
        <v>141</v>
      </c>
      <c r="E35" s="36" t="s">
        <v>28</v>
      </c>
      <c r="F35" s="36" t="s">
        <v>39</v>
      </c>
      <c r="G35" s="12" t="s">
        <v>132</v>
      </c>
      <c r="H35" s="12" t="s">
        <v>142</v>
      </c>
      <c r="I35" s="23">
        <v>543.09</v>
      </c>
      <c r="J35" s="75" t="s">
        <v>130</v>
      </c>
      <c r="K35" s="76" t="s">
        <v>130</v>
      </c>
      <c r="L35" s="76" t="s">
        <v>130</v>
      </c>
      <c r="M35" s="76" t="s">
        <v>130</v>
      </c>
    </row>
    <row r="36" spans="2:13" s="11" customFormat="1" ht="15.75" thickBot="1" x14ac:dyDescent="0.3">
      <c r="B36" s="17"/>
      <c r="C36" s="21">
        <v>44663</v>
      </c>
      <c r="D36" s="22" t="s">
        <v>145</v>
      </c>
      <c r="E36" s="36" t="s">
        <v>28</v>
      </c>
      <c r="F36" s="36" t="s">
        <v>57</v>
      </c>
      <c r="G36" s="12" t="s">
        <v>97</v>
      </c>
      <c r="H36" s="12" t="s">
        <v>146</v>
      </c>
      <c r="I36" s="23">
        <v>446.23</v>
      </c>
      <c r="J36" s="75" t="s">
        <v>130</v>
      </c>
      <c r="K36" s="76" t="s">
        <v>130</v>
      </c>
      <c r="L36" s="76" t="s">
        <v>130</v>
      </c>
      <c r="M36" s="76" t="s">
        <v>130</v>
      </c>
    </row>
    <row r="37" spans="2:13" s="11" customFormat="1" ht="15.75" thickBot="1" x14ac:dyDescent="0.3">
      <c r="B37" s="17"/>
      <c r="C37" s="21">
        <v>44663</v>
      </c>
      <c r="D37" s="22" t="s">
        <v>141</v>
      </c>
      <c r="E37" s="36" t="s">
        <v>28</v>
      </c>
      <c r="F37" s="36" t="s">
        <v>114</v>
      </c>
      <c r="G37" s="12" t="s">
        <v>143</v>
      </c>
      <c r="H37" s="12" t="s">
        <v>144</v>
      </c>
      <c r="I37" s="23">
        <v>253.71</v>
      </c>
      <c r="J37" s="75" t="s">
        <v>130</v>
      </c>
      <c r="K37" s="77" t="s">
        <v>130</v>
      </c>
      <c r="L37" s="77" t="s">
        <v>130</v>
      </c>
      <c r="M37" s="77" t="s">
        <v>130</v>
      </c>
    </row>
    <row r="38" spans="2:13" s="11" customFormat="1" ht="15.75" thickBot="1" x14ac:dyDescent="0.3">
      <c r="B38" s="17"/>
      <c r="C38" s="21">
        <v>44663</v>
      </c>
      <c r="D38" s="22" t="s">
        <v>147</v>
      </c>
      <c r="E38" s="36" t="s">
        <v>27</v>
      </c>
      <c r="F38" s="36" t="s">
        <v>80</v>
      </c>
      <c r="G38" s="12" t="s">
        <v>119</v>
      </c>
      <c r="H38" s="12" t="s">
        <v>80</v>
      </c>
      <c r="I38" s="23">
        <v>2264.5100000000002</v>
      </c>
      <c r="J38" s="75" t="s">
        <v>130</v>
      </c>
      <c r="K38" s="77" t="s">
        <v>130</v>
      </c>
      <c r="L38" s="77" t="s">
        <v>130</v>
      </c>
      <c r="M38" s="77" t="s">
        <v>130</v>
      </c>
    </row>
    <row r="39" spans="2:13" s="11" customFormat="1" ht="15.75" thickBot="1" x14ac:dyDescent="0.3">
      <c r="B39" s="17"/>
      <c r="C39" s="21">
        <v>44663</v>
      </c>
      <c r="D39" s="22" t="s">
        <v>147</v>
      </c>
      <c r="E39" s="36" t="s">
        <v>27</v>
      </c>
      <c r="F39" s="36" t="s">
        <v>80</v>
      </c>
      <c r="G39" s="12" t="s">
        <v>121</v>
      </c>
      <c r="H39" s="12" t="s">
        <v>80</v>
      </c>
      <c r="I39" s="23">
        <v>2251.69</v>
      </c>
      <c r="J39" s="75" t="s">
        <v>130</v>
      </c>
      <c r="K39" s="77" t="s">
        <v>130</v>
      </c>
      <c r="L39" s="77" t="s">
        <v>130</v>
      </c>
      <c r="M39" s="77" t="s">
        <v>130</v>
      </c>
    </row>
    <row r="40" spans="2:13" s="11" customFormat="1" ht="15.75" thickBot="1" x14ac:dyDescent="0.3">
      <c r="B40" s="17"/>
      <c r="C40" s="21">
        <v>44663</v>
      </c>
      <c r="D40" s="22" t="s">
        <v>147</v>
      </c>
      <c r="E40" s="36" t="s">
        <v>27</v>
      </c>
      <c r="F40" s="36" t="s">
        <v>80</v>
      </c>
      <c r="G40" s="12" t="s">
        <v>105</v>
      </c>
      <c r="H40" s="12" t="s">
        <v>80</v>
      </c>
      <c r="I40" s="23">
        <v>1512.74</v>
      </c>
      <c r="J40" s="75" t="s">
        <v>130</v>
      </c>
      <c r="K40" s="77" t="s">
        <v>130</v>
      </c>
      <c r="L40" s="77" t="s">
        <v>130</v>
      </c>
      <c r="M40" s="77" t="s">
        <v>130</v>
      </c>
    </row>
    <row r="41" spans="2:13" s="11" customFormat="1" ht="15.75" thickBot="1" x14ac:dyDescent="0.3">
      <c r="B41" s="17"/>
      <c r="C41" s="21">
        <v>44663</v>
      </c>
      <c r="D41" s="22" t="s">
        <v>147</v>
      </c>
      <c r="E41" s="36" t="s">
        <v>27</v>
      </c>
      <c r="F41" s="36" t="s">
        <v>80</v>
      </c>
      <c r="G41" s="12" t="s">
        <v>106</v>
      </c>
      <c r="H41" s="12" t="s">
        <v>80</v>
      </c>
      <c r="I41" s="23">
        <v>1399.8</v>
      </c>
      <c r="J41" s="75" t="s">
        <v>130</v>
      </c>
      <c r="K41" s="77" t="s">
        <v>130</v>
      </c>
      <c r="L41" s="77" t="s">
        <v>130</v>
      </c>
      <c r="M41" s="77" t="s">
        <v>130</v>
      </c>
    </row>
    <row r="42" spans="2:13" s="11" customFormat="1" ht="15.75" thickBot="1" x14ac:dyDescent="0.3">
      <c r="B42" s="17"/>
      <c r="C42" s="21">
        <v>44663</v>
      </c>
      <c r="D42" s="22" t="s">
        <v>147</v>
      </c>
      <c r="E42" s="36" t="s">
        <v>27</v>
      </c>
      <c r="F42" s="36" t="s">
        <v>80</v>
      </c>
      <c r="G42" s="12" t="s">
        <v>107</v>
      </c>
      <c r="H42" s="12" t="s">
        <v>80</v>
      </c>
      <c r="I42" s="23">
        <v>1399.8</v>
      </c>
      <c r="J42" s="75" t="s">
        <v>130</v>
      </c>
      <c r="K42" s="77" t="s">
        <v>130</v>
      </c>
      <c r="L42" s="77" t="s">
        <v>130</v>
      </c>
      <c r="M42" s="77" t="s">
        <v>130</v>
      </c>
    </row>
    <row r="43" spans="2:13" s="11" customFormat="1" ht="15.75" thickBot="1" x14ac:dyDescent="0.3">
      <c r="B43" s="17"/>
      <c r="C43" s="21">
        <v>44663</v>
      </c>
      <c r="D43" s="22" t="s">
        <v>147</v>
      </c>
      <c r="E43" s="36" t="s">
        <v>27</v>
      </c>
      <c r="F43" s="36" t="s">
        <v>80</v>
      </c>
      <c r="G43" s="12" t="s">
        <v>148</v>
      </c>
      <c r="H43" s="12" t="s">
        <v>80</v>
      </c>
      <c r="I43" s="23">
        <v>1399.8</v>
      </c>
      <c r="J43" s="75" t="s">
        <v>130</v>
      </c>
      <c r="K43" s="77" t="s">
        <v>130</v>
      </c>
      <c r="L43" s="77" t="s">
        <v>130</v>
      </c>
      <c r="M43" s="77" t="s">
        <v>130</v>
      </c>
    </row>
    <row r="44" spans="2:13" s="11" customFormat="1" ht="15.75" thickBot="1" x14ac:dyDescent="0.3">
      <c r="B44" s="17"/>
      <c r="C44" s="21">
        <v>44663</v>
      </c>
      <c r="D44" s="22" t="s">
        <v>147</v>
      </c>
      <c r="E44" s="36" t="s">
        <v>27</v>
      </c>
      <c r="F44" s="36" t="s">
        <v>80</v>
      </c>
      <c r="G44" s="12" t="s">
        <v>134</v>
      </c>
      <c r="H44" s="12" t="s">
        <v>80</v>
      </c>
      <c r="I44" s="23">
        <v>1399.8</v>
      </c>
      <c r="J44" s="75" t="s">
        <v>130</v>
      </c>
      <c r="K44" s="77" t="s">
        <v>130</v>
      </c>
      <c r="L44" s="77" t="s">
        <v>130</v>
      </c>
      <c r="M44" s="77" t="s">
        <v>130</v>
      </c>
    </row>
    <row r="45" spans="2:13" s="11" customFormat="1" ht="15.75" thickBot="1" x14ac:dyDescent="0.3">
      <c r="B45" s="17"/>
      <c r="C45" s="21">
        <v>44663</v>
      </c>
      <c r="D45" s="22" t="s">
        <v>147</v>
      </c>
      <c r="E45" s="36" t="s">
        <v>27</v>
      </c>
      <c r="F45" s="36" t="s">
        <v>80</v>
      </c>
      <c r="G45" s="12" t="s">
        <v>108</v>
      </c>
      <c r="H45" s="12" t="s">
        <v>80</v>
      </c>
      <c r="I45" s="23">
        <v>1456.27</v>
      </c>
      <c r="J45" s="75" t="s">
        <v>130</v>
      </c>
      <c r="K45" s="77" t="s">
        <v>130</v>
      </c>
      <c r="L45" s="77" t="s">
        <v>130</v>
      </c>
      <c r="M45" s="77" t="s">
        <v>130</v>
      </c>
    </row>
    <row r="46" spans="2:13" s="11" customFormat="1" ht="15.75" thickBot="1" x14ac:dyDescent="0.3">
      <c r="B46" s="17"/>
      <c r="C46" s="21">
        <v>44664</v>
      </c>
      <c r="D46" s="22" t="s">
        <v>149</v>
      </c>
      <c r="E46" s="36" t="s">
        <v>22</v>
      </c>
      <c r="F46" s="36" t="s">
        <v>23</v>
      </c>
      <c r="G46" s="12" t="s">
        <v>102</v>
      </c>
      <c r="H46" s="12" t="s">
        <v>150</v>
      </c>
      <c r="I46" s="23">
        <v>1245.4000000000001</v>
      </c>
      <c r="J46" s="75" t="s">
        <v>130</v>
      </c>
      <c r="K46" s="77" t="s">
        <v>130</v>
      </c>
      <c r="L46" s="77" t="s">
        <v>130</v>
      </c>
      <c r="M46" s="77" t="s">
        <v>130</v>
      </c>
    </row>
    <row r="47" spans="2:13" s="11" customFormat="1" ht="15.75" thickBot="1" x14ac:dyDescent="0.3">
      <c r="B47" s="17"/>
      <c r="C47" s="21">
        <v>44665</v>
      </c>
      <c r="D47" s="22" t="s">
        <v>151</v>
      </c>
      <c r="E47" s="36" t="s">
        <v>28</v>
      </c>
      <c r="F47" s="36" t="s">
        <v>81</v>
      </c>
      <c r="G47" s="12" t="s">
        <v>136</v>
      </c>
      <c r="H47" s="12" t="s">
        <v>152</v>
      </c>
      <c r="I47" s="23">
        <v>99.99</v>
      </c>
      <c r="J47" s="75" t="s">
        <v>130</v>
      </c>
      <c r="K47" s="77" t="s">
        <v>130</v>
      </c>
      <c r="L47" s="77" t="s">
        <v>130</v>
      </c>
      <c r="M47" s="77" t="s">
        <v>130</v>
      </c>
    </row>
    <row r="48" spans="2:13" s="11" customFormat="1" ht="15.75" thickBot="1" x14ac:dyDescent="0.3">
      <c r="B48" s="17"/>
      <c r="C48" s="21">
        <v>44669</v>
      </c>
      <c r="D48" s="22"/>
      <c r="E48" s="36" t="s">
        <v>76</v>
      </c>
      <c r="F48" s="36" t="s">
        <v>77</v>
      </c>
      <c r="G48" s="12" t="s">
        <v>153</v>
      </c>
      <c r="H48" s="12" t="s">
        <v>77</v>
      </c>
      <c r="I48" s="23">
        <v>320</v>
      </c>
      <c r="J48" s="75"/>
      <c r="K48" s="77"/>
      <c r="L48" s="77"/>
      <c r="M48" s="77"/>
    </row>
    <row r="49" spans="2:13" s="11" customFormat="1" ht="15.75" thickBot="1" x14ac:dyDescent="0.3">
      <c r="B49" s="17"/>
      <c r="C49" s="21"/>
      <c r="D49" s="22"/>
      <c r="E49" s="36"/>
      <c r="F49" s="36"/>
      <c r="G49" s="12"/>
      <c r="H49" s="12"/>
      <c r="I49" s="23"/>
      <c r="J49" s="75"/>
      <c r="K49" s="77"/>
      <c r="L49" s="77"/>
      <c r="M49" s="77"/>
    </row>
    <row r="50" spans="2:13" s="11" customFormat="1" ht="15.75" thickBot="1" x14ac:dyDescent="0.3">
      <c r="B50" s="17"/>
      <c r="C50" s="21"/>
      <c r="D50" s="22"/>
      <c r="E50" s="36"/>
      <c r="F50" s="36"/>
      <c r="G50" s="12"/>
      <c r="H50" s="12"/>
      <c r="I50" s="23"/>
      <c r="J50" s="75"/>
      <c r="K50" s="77"/>
      <c r="L50" s="77"/>
      <c r="M50" s="77"/>
    </row>
    <row r="51" spans="2:13" s="11" customFormat="1" ht="15.75" thickBot="1" x14ac:dyDescent="0.3">
      <c r="B51" s="17"/>
      <c r="C51" s="21"/>
      <c r="D51" s="22"/>
      <c r="E51" s="36"/>
      <c r="F51" s="36"/>
      <c r="G51" s="12"/>
      <c r="H51" s="12"/>
      <c r="I51" s="23"/>
      <c r="J51" s="75"/>
      <c r="K51" s="77"/>
      <c r="L51" s="77"/>
      <c r="M51" s="77"/>
    </row>
    <row r="52" spans="2:13" s="11" customFormat="1" ht="15.75" thickBot="1" x14ac:dyDescent="0.3">
      <c r="B52" s="17"/>
      <c r="C52" s="21"/>
      <c r="D52" s="22"/>
      <c r="E52" s="36"/>
      <c r="F52" s="36"/>
      <c r="G52" s="12"/>
      <c r="H52" s="12"/>
      <c r="I52" s="23"/>
      <c r="J52" s="75"/>
      <c r="K52" s="77"/>
      <c r="L52" s="77"/>
      <c r="M52" s="77"/>
    </row>
    <row r="53" spans="2:13" s="11" customFormat="1" ht="15.75" thickBot="1" x14ac:dyDescent="0.3">
      <c r="B53" s="17"/>
      <c r="C53" s="21"/>
      <c r="D53" s="22"/>
      <c r="E53" s="36"/>
      <c r="F53" s="36"/>
      <c r="G53" s="12"/>
      <c r="H53" s="12"/>
      <c r="I53" s="23"/>
      <c r="J53" s="75"/>
      <c r="K53" s="77"/>
      <c r="L53" s="77"/>
      <c r="M53" s="77"/>
    </row>
    <row r="54" spans="2:13" s="11" customFormat="1" ht="15.75" thickBot="1" x14ac:dyDescent="0.3">
      <c r="B54" s="17"/>
      <c r="C54" s="21"/>
      <c r="D54" s="22"/>
      <c r="E54" s="36"/>
      <c r="F54" s="36"/>
      <c r="G54" s="12"/>
      <c r="H54" s="12"/>
      <c r="I54" s="23"/>
      <c r="J54" s="75"/>
      <c r="K54" s="77"/>
      <c r="L54" s="77"/>
      <c r="M54" s="77"/>
    </row>
    <row r="55" spans="2:13" s="11" customFormat="1" ht="15.75" thickBot="1" x14ac:dyDescent="0.3">
      <c r="B55" s="17"/>
      <c r="C55" s="21"/>
      <c r="D55" s="22"/>
      <c r="E55" s="36"/>
      <c r="F55" s="36"/>
      <c r="G55" s="12"/>
      <c r="H55" s="12"/>
      <c r="I55" s="23"/>
      <c r="J55" s="75"/>
      <c r="K55" s="77"/>
      <c r="L55" s="77"/>
      <c r="M55" s="77"/>
    </row>
    <row r="56" spans="2:13" s="11" customFormat="1" ht="15.75" thickBot="1" x14ac:dyDescent="0.3">
      <c r="B56" s="17"/>
      <c r="C56" s="21"/>
      <c r="D56" s="22"/>
      <c r="E56" s="36"/>
      <c r="F56" s="36"/>
      <c r="G56" s="12"/>
      <c r="H56" s="12"/>
      <c r="I56" s="23"/>
      <c r="J56" s="75"/>
      <c r="K56" s="77"/>
      <c r="L56" s="77"/>
      <c r="M56" s="77"/>
    </row>
    <row r="57" spans="2:13" s="11" customFormat="1" ht="15.75" thickBot="1" x14ac:dyDescent="0.3">
      <c r="B57" s="17"/>
      <c r="C57" s="21"/>
      <c r="D57" s="22"/>
      <c r="E57" s="36"/>
      <c r="F57" s="36"/>
      <c r="G57" s="12"/>
      <c r="H57" s="12"/>
      <c r="I57" s="23"/>
      <c r="J57" s="75"/>
      <c r="K57" s="77"/>
      <c r="L57" s="77"/>
      <c r="M57" s="77"/>
    </row>
    <row r="58" spans="2:13" s="11" customFormat="1" ht="15.75" thickBot="1" x14ac:dyDescent="0.3">
      <c r="B58" s="17"/>
      <c r="C58" s="21"/>
      <c r="D58" s="22"/>
      <c r="E58" s="36"/>
      <c r="F58" s="36"/>
      <c r="G58" s="12"/>
      <c r="H58" s="12"/>
      <c r="I58" s="23"/>
      <c r="J58" s="75"/>
      <c r="K58" s="77"/>
      <c r="L58" s="77"/>
      <c r="M58" s="77"/>
    </row>
    <row r="59" spans="2:13" s="11" customFormat="1" ht="15.75" thickBot="1" x14ac:dyDescent="0.3">
      <c r="B59" s="17"/>
      <c r="C59" s="89" t="s">
        <v>4</v>
      </c>
      <c r="D59" s="90"/>
      <c r="E59" s="90"/>
      <c r="F59" s="90"/>
      <c r="G59" s="90"/>
      <c r="H59" s="91"/>
      <c r="I59" s="26">
        <f>SUM(I35:I58)</f>
        <v>15992.829999999996</v>
      </c>
    </row>
    <row r="60" spans="2:13" s="11" customFormat="1" x14ac:dyDescent="0.25">
      <c r="B60" s="17"/>
      <c r="E60" s="20"/>
      <c r="F60" s="20"/>
    </row>
    <row r="63" spans="2:13" ht="27.75" customHeight="1" x14ac:dyDescent="0.25">
      <c r="C63" s="85" t="s">
        <v>74</v>
      </c>
      <c r="D63" s="85"/>
      <c r="E63" s="85"/>
      <c r="F63" s="85"/>
      <c r="G63" s="85"/>
      <c r="H63" s="85"/>
      <c r="I63" s="85"/>
    </row>
    <row r="64" spans="2:13" x14ac:dyDescent="0.25">
      <c r="C64" s="40"/>
      <c r="D64" s="40"/>
      <c r="E64" s="40"/>
      <c r="F64" s="40"/>
      <c r="G64" s="40"/>
      <c r="H64" s="40"/>
      <c r="I64" s="40"/>
    </row>
    <row r="65" spans="3:9" x14ac:dyDescent="0.25">
      <c r="C65" s="40"/>
      <c r="D65" s="40"/>
      <c r="E65" s="40"/>
      <c r="F65" s="40"/>
      <c r="G65" s="40"/>
      <c r="H65" s="40"/>
      <c r="I65" s="40"/>
    </row>
    <row r="66" spans="3:9" x14ac:dyDescent="0.25">
      <c r="C66" s="92"/>
      <c r="D66" s="92"/>
      <c r="E66" s="92"/>
      <c r="F66" s="92"/>
      <c r="G66" s="92"/>
      <c r="H66" s="92"/>
    </row>
    <row r="67" spans="3:9" ht="15.75" x14ac:dyDescent="0.25">
      <c r="C67" s="13"/>
      <c r="D67" s="13"/>
      <c r="E67" s="13"/>
      <c r="F67" s="13"/>
      <c r="G67" s="28" t="s">
        <v>42</v>
      </c>
      <c r="H67" s="29" t="s">
        <v>140</v>
      </c>
      <c r="I67" s="2" t="s">
        <v>60</v>
      </c>
    </row>
    <row r="68" spans="3:9" x14ac:dyDescent="0.25">
      <c r="C68" s="92"/>
      <c r="D68" s="92"/>
      <c r="E68" s="92"/>
      <c r="F68" s="92"/>
      <c r="G68" s="92"/>
      <c r="H68" s="92"/>
    </row>
    <row r="69" spans="3:9" x14ac:dyDescent="0.25">
      <c r="C69" s="16"/>
      <c r="D69" s="92"/>
      <c r="E69" s="93"/>
      <c r="F69" s="93"/>
      <c r="G69" s="93"/>
      <c r="H69" s="13"/>
      <c r="I69" s="92"/>
    </row>
    <row r="70" spans="3:9" ht="15.75" x14ac:dyDescent="0.25">
      <c r="C70" s="16"/>
      <c r="D70" s="92"/>
      <c r="E70" s="94" t="s">
        <v>75</v>
      </c>
      <c r="F70" s="94"/>
      <c r="G70" s="94"/>
      <c r="H70" s="14"/>
      <c r="I70" s="92"/>
    </row>
    <row r="71" spans="3:9" x14ac:dyDescent="0.25">
      <c r="C71" s="16"/>
      <c r="D71" s="13"/>
      <c r="E71" s="86" t="s">
        <v>21</v>
      </c>
      <c r="F71" s="86"/>
      <c r="G71" s="86"/>
      <c r="H71" s="14"/>
      <c r="I71" s="13"/>
    </row>
  </sheetData>
  <sheetProtection formatCells="0" insertRows="0" deleteRows="0" sort="0"/>
  <mergeCells count="49">
    <mergeCell ref="J33:M33"/>
    <mergeCell ref="C14:H14"/>
    <mergeCell ref="E2:I2"/>
    <mergeCell ref="E3:I3"/>
    <mergeCell ref="E4:I4"/>
    <mergeCell ref="C5:H5"/>
    <mergeCell ref="C6:I6"/>
    <mergeCell ref="C7:F8"/>
    <mergeCell ref="G7:G8"/>
    <mergeCell ref="H7:H8"/>
    <mergeCell ref="I7:I8"/>
    <mergeCell ref="C9:F9"/>
    <mergeCell ref="C10:H10"/>
    <mergeCell ref="C11:H11"/>
    <mergeCell ref="C12:H12"/>
    <mergeCell ref="C13:H13"/>
    <mergeCell ref="C26:H26"/>
    <mergeCell ref="C16:I16"/>
    <mergeCell ref="C17:F17"/>
    <mergeCell ref="G17:H17"/>
    <mergeCell ref="C18:H19"/>
    <mergeCell ref="I18:I19"/>
    <mergeCell ref="C20:H20"/>
    <mergeCell ref="C21:H21"/>
    <mergeCell ref="C22:H22"/>
    <mergeCell ref="C23:H23"/>
    <mergeCell ref="C24:H24"/>
    <mergeCell ref="C25:H25"/>
    <mergeCell ref="C27:H27"/>
    <mergeCell ref="C28:H28"/>
    <mergeCell ref="C29:H29"/>
    <mergeCell ref="C30:H30"/>
    <mergeCell ref="C31:H31"/>
    <mergeCell ref="E71:G71"/>
    <mergeCell ref="H33:H34"/>
    <mergeCell ref="I33:I34"/>
    <mergeCell ref="C59:H59"/>
    <mergeCell ref="C66:H66"/>
    <mergeCell ref="C33:C34"/>
    <mergeCell ref="D33:D34"/>
    <mergeCell ref="E33:E34"/>
    <mergeCell ref="F33:F34"/>
    <mergeCell ref="G33:G34"/>
    <mergeCell ref="C68:H68"/>
    <mergeCell ref="D69:D70"/>
    <mergeCell ref="E69:G69"/>
    <mergeCell ref="I69:I70"/>
    <mergeCell ref="C63:I63"/>
    <mergeCell ref="E70:G70"/>
  </mergeCells>
  <dataValidations disablePrompts="1" xWindow="467" yWindow="949" count="2">
    <dataValidation type="list" allowBlank="1" showInputMessage="1" showErrorMessage="1" promptTitle="Grupo da Despesa" prompt="Selecione o grupo que a sua despesa se encaixa:" sqref="E35:E58" xr:uid="{00000000-0002-0000-0300-000000000000}">
      <formula1>Grupos</formula1>
    </dataValidation>
    <dataValidation type="list" allowBlank="1" showInputMessage="1" showErrorMessage="1" promptTitle="Categoria da Despesa" prompt="Selecione a catergoria que sua despesa se encaixa:" sqref="F35:F58" xr:uid="{00000000-0002-0000-0300-000001000000}">
      <formula1>INDIRECT(E35)</formula1>
    </dataValidation>
  </dataValidations>
  <pageMargins left="0.51181102362204722" right="0.51181102362204722" top="0.78740157480314965" bottom="0.78740157480314965" header="0.31496062992125984" footer="0.31496062992125984"/>
  <pageSetup paperSize="9" scale="4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M70"/>
  <sheetViews>
    <sheetView showGridLines="0" topLeftCell="A34" zoomScale="110" zoomScaleNormal="110" workbookViewId="0">
      <selection activeCell="C25" sqref="C25:H25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3" width="4.28515625" style="5" customWidth="1"/>
    <col min="14" max="16384" width="9.140625" style="5"/>
  </cols>
  <sheetData>
    <row r="2" spans="3:9" ht="22.5" customHeight="1" x14ac:dyDescent="0.25">
      <c r="C2" s="61"/>
      <c r="D2"/>
      <c r="E2" s="155" t="s">
        <v>72</v>
      </c>
      <c r="F2" s="155"/>
      <c r="G2" s="155"/>
      <c r="H2" s="155"/>
      <c r="I2" s="155"/>
    </row>
    <row r="3" spans="3:9" ht="15" customHeight="1" x14ac:dyDescent="0.25">
      <c r="C3" s="61"/>
      <c r="D3"/>
      <c r="E3" s="156" t="s">
        <v>51</v>
      </c>
      <c r="F3" s="156"/>
      <c r="G3" s="156"/>
      <c r="H3" s="156"/>
      <c r="I3" s="156"/>
    </row>
    <row r="4" spans="3:9" ht="45" customHeight="1" x14ac:dyDescent="0.25">
      <c r="C4"/>
      <c r="D4" s="62"/>
      <c r="E4" s="154" t="s">
        <v>73</v>
      </c>
      <c r="F4" s="154"/>
      <c r="G4" s="154"/>
      <c r="H4" s="154"/>
      <c r="I4" s="154"/>
    </row>
    <row r="5" spans="3:9" ht="15.75" thickBot="1" x14ac:dyDescent="0.3">
      <c r="C5" s="161"/>
      <c r="D5" s="161"/>
      <c r="E5" s="161"/>
      <c r="F5" s="161"/>
      <c r="G5" s="161"/>
      <c r="H5" s="161"/>
      <c r="I5"/>
    </row>
    <row r="6" spans="3:9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9" ht="15" customHeight="1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9" ht="15.75" thickBot="1" x14ac:dyDescent="0.3">
      <c r="C8" s="135"/>
      <c r="D8" s="136"/>
      <c r="E8" s="136"/>
      <c r="F8" s="137"/>
      <c r="G8" s="139"/>
      <c r="H8" s="139"/>
      <c r="I8" s="148"/>
    </row>
    <row r="9" spans="3:9" ht="15.75" thickBot="1" x14ac:dyDescent="0.3">
      <c r="C9" s="82">
        <v>30000</v>
      </c>
      <c r="D9" s="83"/>
      <c r="E9" s="83"/>
      <c r="F9" s="149"/>
      <c r="G9" s="56" t="s">
        <v>3</v>
      </c>
      <c r="H9" s="57">
        <v>44770</v>
      </c>
      <c r="I9" s="55">
        <v>2</v>
      </c>
    </row>
    <row r="10" spans="3:9" x14ac:dyDescent="0.25">
      <c r="C10" s="129" t="s">
        <v>52</v>
      </c>
      <c r="D10" s="130"/>
      <c r="E10" s="130"/>
      <c r="F10" s="130"/>
      <c r="G10" s="130"/>
      <c r="H10" s="157"/>
      <c r="I10" s="47">
        <f ca="1">'Minuta Abril'!I31</f>
        <v>62155.37999999999</v>
      </c>
    </row>
    <row r="11" spans="3:9" ht="15.75" thickBot="1" x14ac:dyDescent="0.3">
      <c r="C11" s="158" t="s">
        <v>53</v>
      </c>
      <c r="D11" s="159"/>
      <c r="E11" s="159"/>
      <c r="F11" s="159"/>
      <c r="G11" s="159"/>
      <c r="H11" s="160"/>
      <c r="I11" s="53"/>
    </row>
    <row r="12" spans="3:9" ht="15.75" thickBot="1" x14ac:dyDescent="0.3">
      <c r="C12" s="132" t="s">
        <v>4</v>
      </c>
      <c r="D12" s="133"/>
      <c r="E12" s="133"/>
      <c r="F12" s="133"/>
      <c r="G12" s="133"/>
      <c r="H12" s="143"/>
      <c r="I12" s="52">
        <f ca="1">SUM(I9:I11)</f>
        <v>62157.37999999999</v>
      </c>
    </row>
    <row r="13" spans="3:9" ht="15.75" thickBot="1" x14ac:dyDescent="0.3">
      <c r="C13" s="194" t="s">
        <v>5</v>
      </c>
      <c r="D13" s="195"/>
      <c r="E13" s="195"/>
      <c r="F13" s="195"/>
      <c r="G13" s="195"/>
      <c r="H13" s="196"/>
      <c r="I13" s="54"/>
    </row>
    <row r="14" spans="3:9" ht="15.75" thickBot="1" x14ac:dyDescent="0.3">
      <c r="C14" s="188" t="s">
        <v>4</v>
      </c>
      <c r="D14" s="189"/>
      <c r="E14" s="189"/>
      <c r="F14" s="189"/>
      <c r="G14" s="189"/>
      <c r="H14" s="190"/>
      <c r="I14" s="52">
        <f ca="1">SUM(I12:I13)</f>
        <v>62157.37999999999</v>
      </c>
    </row>
    <row r="15" spans="3:9" ht="15.75" thickBot="1" x14ac:dyDescent="0.3">
      <c r="C15" s="6"/>
      <c r="D15" s="6"/>
      <c r="E15" s="19"/>
      <c r="F15" s="19"/>
      <c r="G15" s="6"/>
      <c r="H15" s="6"/>
      <c r="I15" s="6"/>
    </row>
    <row r="16" spans="3:9" ht="15.75" thickBot="1" x14ac:dyDescent="0.3">
      <c r="C16" s="82" t="s">
        <v>6</v>
      </c>
      <c r="D16" s="83"/>
      <c r="E16" s="83"/>
      <c r="F16" s="83"/>
      <c r="G16" s="83"/>
      <c r="H16" s="83"/>
      <c r="I16" s="84"/>
    </row>
    <row r="17" spans="3:9" ht="16.5" thickBot="1" x14ac:dyDescent="0.3">
      <c r="C17" s="132" t="s">
        <v>7</v>
      </c>
      <c r="D17" s="133"/>
      <c r="E17" s="133"/>
      <c r="F17" s="133"/>
      <c r="G17" s="134" t="s">
        <v>63</v>
      </c>
      <c r="H17" s="134"/>
      <c r="I17" s="60"/>
    </row>
    <row r="18" spans="3:9" ht="15" customHeight="1" x14ac:dyDescent="0.25">
      <c r="C18" s="112" t="s">
        <v>8</v>
      </c>
      <c r="D18" s="113"/>
      <c r="E18" s="113"/>
      <c r="F18" s="113"/>
      <c r="G18" s="113"/>
      <c r="H18" s="114"/>
      <c r="I18" s="118" t="s">
        <v>9</v>
      </c>
    </row>
    <row r="19" spans="3:9" ht="15.75" thickBot="1" x14ac:dyDescent="0.3">
      <c r="C19" s="115"/>
      <c r="D19" s="116"/>
      <c r="E19" s="116"/>
      <c r="F19" s="116"/>
      <c r="G19" s="116"/>
      <c r="H19" s="117"/>
      <c r="I19" s="119"/>
    </row>
    <row r="20" spans="3:9" x14ac:dyDescent="0.25">
      <c r="C20" s="120" t="s">
        <v>10</v>
      </c>
      <c r="D20" s="121"/>
      <c r="E20" s="121"/>
      <c r="F20" s="121"/>
      <c r="G20" s="121"/>
      <c r="H20" s="122"/>
      <c r="I20" s="15">
        <f ca="1">SUMIF($E$35:$I$57,"Generos_Alimenticios",$I$35:$I$57)</f>
        <v>0</v>
      </c>
    </row>
    <row r="21" spans="3:9" x14ac:dyDescent="0.25">
      <c r="C21" s="123" t="s">
        <v>11</v>
      </c>
      <c r="D21" s="124"/>
      <c r="E21" s="124"/>
      <c r="F21" s="124"/>
      <c r="G21" s="124"/>
      <c r="H21" s="125"/>
      <c r="I21" s="15">
        <f ca="1">SUMIF($E$35:$I$57,"Locações_Diversas",$I$35:$I$57)</f>
        <v>320</v>
      </c>
    </row>
    <row r="22" spans="3:9" x14ac:dyDescent="0.25">
      <c r="C22" s="123" t="s">
        <v>12</v>
      </c>
      <c r="D22" s="124"/>
      <c r="E22" s="124"/>
      <c r="F22" s="124"/>
      <c r="G22" s="124"/>
      <c r="H22" s="125"/>
      <c r="I22" s="15">
        <f ca="1">SUMIF($E$35:$I$57,"Medicamentos",$I$35:$I$57)</f>
        <v>0</v>
      </c>
    </row>
    <row r="23" spans="3:9" x14ac:dyDescent="0.25">
      <c r="C23" s="123" t="s">
        <v>13</v>
      </c>
      <c r="D23" s="124"/>
      <c r="E23" s="124"/>
      <c r="F23" s="124"/>
      <c r="G23" s="124"/>
      <c r="H23" s="125"/>
      <c r="I23" s="15">
        <f ca="1">SUMIF($E$35:$I$57,"Outras_Despesas",$I$35:$I$57)</f>
        <v>0</v>
      </c>
    </row>
    <row r="24" spans="3:9" x14ac:dyDescent="0.25">
      <c r="C24" s="123" t="s">
        <v>30</v>
      </c>
      <c r="D24" s="124"/>
      <c r="E24" s="124"/>
      <c r="F24" s="124"/>
      <c r="G24" s="124"/>
      <c r="H24" s="125"/>
      <c r="I24" s="15">
        <f ca="1">SUMIF($E$35:$I$57,"Materiais_Consumo",$I$35:$I$57)</f>
        <v>1850</v>
      </c>
    </row>
    <row r="25" spans="3:9" x14ac:dyDescent="0.25">
      <c r="C25" s="123" t="s">
        <v>31</v>
      </c>
      <c r="D25" s="124"/>
      <c r="E25" s="124"/>
      <c r="F25" s="124"/>
      <c r="G25" s="124"/>
      <c r="H25" s="125"/>
      <c r="I25" s="15">
        <f ca="1">SUMIF($E$35:$I$57,"Serviços_Terceiros",$I$35:$I$57)</f>
        <v>1200</v>
      </c>
    </row>
    <row r="26" spans="3:9" x14ac:dyDescent="0.25">
      <c r="C26" s="123" t="s">
        <v>14</v>
      </c>
      <c r="D26" s="124"/>
      <c r="E26" s="124"/>
      <c r="F26" s="124"/>
      <c r="G26" s="124"/>
      <c r="H26" s="125"/>
      <c r="I26" s="15">
        <f ca="1">SUMIF($E$35:$I$57,"Recursos_Humanos",$I$35:$I$57)+SUMIF($E$35:$I$57,"Encargos",$I$35:$I$57)</f>
        <v>17077.53</v>
      </c>
    </row>
    <row r="27" spans="3:9" ht="15.75" thickBot="1" x14ac:dyDescent="0.3">
      <c r="C27" s="126" t="s">
        <v>15</v>
      </c>
      <c r="D27" s="127"/>
      <c r="E27" s="127"/>
      <c r="F27" s="127"/>
      <c r="G27" s="127"/>
      <c r="H27" s="128"/>
      <c r="I27" s="15">
        <f ca="1">SUMIF($E$35:$I$57,"Utilidades_Públicas",$I$35:$I$57)</f>
        <v>1648.67</v>
      </c>
    </row>
    <row r="28" spans="3:9" x14ac:dyDescent="0.25">
      <c r="C28" s="129" t="s">
        <v>16</v>
      </c>
      <c r="D28" s="130"/>
      <c r="E28" s="130"/>
      <c r="F28" s="130"/>
      <c r="G28" s="130"/>
      <c r="H28" s="131"/>
      <c r="I28" s="8">
        <f ca="1">SUM(I20:I27)</f>
        <v>22096.199999999997</v>
      </c>
    </row>
    <row r="29" spans="3:9" x14ac:dyDescent="0.25">
      <c r="C29" s="109" t="s">
        <v>17</v>
      </c>
      <c r="D29" s="110"/>
      <c r="E29" s="110"/>
      <c r="F29" s="110"/>
      <c r="G29" s="110"/>
      <c r="H29" s="111"/>
      <c r="I29" s="81" t="s">
        <v>205</v>
      </c>
    </row>
    <row r="30" spans="3:9" x14ac:dyDescent="0.25">
      <c r="C30" s="95" t="s">
        <v>18</v>
      </c>
      <c r="D30" s="96"/>
      <c r="E30" s="96"/>
      <c r="F30" s="96"/>
      <c r="G30" s="96"/>
      <c r="H30" s="97"/>
      <c r="I30" s="50"/>
    </row>
    <row r="31" spans="3:9" ht="15.75" thickBot="1" x14ac:dyDescent="0.3">
      <c r="C31" s="98" t="s">
        <v>19</v>
      </c>
      <c r="D31" s="99"/>
      <c r="E31" s="99"/>
      <c r="F31" s="99"/>
      <c r="G31" s="99"/>
      <c r="H31" s="100"/>
      <c r="I31" s="10">
        <v>65259.18</v>
      </c>
    </row>
    <row r="32" spans="3:9" ht="15.75" thickBot="1" x14ac:dyDescent="0.3"/>
    <row r="33" spans="2:13" s="11" customFormat="1" ht="20.25" customHeight="1" thickBot="1" x14ac:dyDescent="0.3">
      <c r="B33" s="17"/>
      <c r="C33" s="101" t="s">
        <v>38</v>
      </c>
      <c r="D33" s="103" t="s">
        <v>41</v>
      </c>
      <c r="E33" s="105" t="s">
        <v>24</v>
      </c>
      <c r="F33" s="105" t="s">
        <v>8</v>
      </c>
      <c r="G33" s="107" t="s">
        <v>25</v>
      </c>
      <c r="H33" s="107" t="s">
        <v>29</v>
      </c>
      <c r="I33" s="197" t="s">
        <v>20</v>
      </c>
      <c r="J33" s="198" t="s">
        <v>37</v>
      </c>
      <c r="K33" s="198"/>
      <c r="L33" s="198"/>
      <c r="M33" s="198"/>
    </row>
    <row r="34" spans="2:13" s="11" customFormat="1" ht="24.75" thickBot="1" x14ac:dyDescent="0.3">
      <c r="B34" s="17"/>
      <c r="C34" s="102"/>
      <c r="D34" s="104"/>
      <c r="E34" s="106"/>
      <c r="F34" s="106"/>
      <c r="G34" s="108"/>
      <c r="H34" s="108"/>
      <c r="I34" s="88"/>
      <c r="J34" s="41" t="s">
        <v>35</v>
      </c>
      <c r="K34" s="42" t="s">
        <v>59</v>
      </c>
      <c r="L34" s="41" t="s">
        <v>36</v>
      </c>
      <c r="M34" s="41" t="s">
        <v>44</v>
      </c>
    </row>
    <row r="35" spans="2:13" s="11" customFormat="1" ht="17.25" thickBot="1" x14ac:dyDescent="0.35">
      <c r="B35" s="17"/>
      <c r="C35" s="21">
        <v>44694</v>
      </c>
      <c r="D35" s="22" t="s">
        <v>155</v>
      </c>
      <c r="E35" s="36" t="s">
        <v>22</v>
      </c>
      <c r="F35" s="36" t="s">
        <v>49</v>
      </c>
      <c r="G35" s="12" t="s">
        <v>138</v>
      </c>
      <c r="H35" s="12" t="s">
        <v>156</v>
      </c>
      <c r="I35" s="45">
        <v>144.79</v>
      </c>
      <c r="J35" s="78" t="s">
        <v>130</v>
      </c>
      <c r="K35" s="73" t="s">
        <v>130</v>
      </c>
      <c r="L35" s="73" t="s">
        <v>130</v>
      </c>
      <c r="M35" s="79" t="s">
        <v>130</v>
      </c>
    </row>
    <row r="36" spans="2:13" s="11" customFormat="1" ht="17.25" thickBot="1" x14ac:dyDescent="0.35">
      <c r="B36" s="17"/>
      <c r="C36" s="21">
        <v>44694</v>
      </c>
      <c r="D36" s="22" t="s">
        <v>155</v>
      </c>
      <c r="E36" s="36" t="s">
        <v>22</v>
      </c>
      <c r="F36" s="36" t="s">
        <v>23</v>
      </c>
      <c r="G36" s="12" t="s">
        <v>102</v>
      </c>
      <c r="H36" s="12" t="s">
        <v>157</v>
      </c>
      <c r="I36" s="45">
        <v>1119.8900000000001</v>
      </c>
      <c r="J36" s="78" t="s">
        <v>130</v>
      </c>
      <c r="K36" s="73" t="s">
        <v>130</v>
      </c>
      <c r="L36" s="73" t="s">
        <v>130</v>
      </c>
      <c r="M36" s="79" t="s">
        <v>130</v>
      </c>
    </row>
    <row r="37" spans="2:13" s="11" customFormat="1" ht="17.25" thickBot="1" x14ac:dyDescent="0.35">
      <c r="B37" s="17"/>
      <c r="C37" s="21">
        <v>44694</v>
      </c>
      <c r="D37" s="22" t="s">
        <v>145</v>
      </c>
      <c r="E37" s="36" t="s">
        <v>28</v>
      </c>
      <c r="F37" s="36" t="s">
        <v>39</v>
      </c>
      <c r="G37" s="12" t="s">
        <v>132</v>
      </c>
      <c r="H37" s="12" t="s">
        <v>158</v>
      </c>
      <c r="I37" s="45">
        <v>543.09</v>
      </c>
      <c r="J37" s="78" t="s">
        <v>130</v>
      </c>
      <c r="K37" s="73" t="s">
        <v>130</v>
      </c>
      <c r="L37" s="73" t="s">
        <v>130</v>
      </c>
      <c r="M37" s="79" t="s">
        <v>130</v>
      </c>
    </row>
    <row r="38" spans="2:13" s="11" customFormat="1" ht="17.25" thickBot="1" x14ac:dyDescent="0.35">
      <c r="B38" s="17"/>
      <c r="C38" s="21">
        <v>44694</v>
      </c>
      <c r="D38" s="22" t="s">
        <v>159</v>
      </c>
      <c r="E38" s="36" t="s">
        <v>28</v>
      </c>
      <c r="F38" s="36" t="s">
        <v>57</v>
      </c>
      <c r="G38" s="12" t="s">
        <v>97</v>
      </c>
      <c r="H38" s="12" t="s">
        <v>160</v>
      </c>
      <c r="I38" s="45">
        <v>212.12</v>
      </c>
      <c r="J38" s="78" t="s">
        <v>130</v>
      </c>
      <c r="K38" s="73" t="s">
        <v>130</v>
      </c>
      <c r="L38" s="73" t="s">
        <v>130</v>
      </c>
      <c r="M38" s="79" t="s">
        <v>130</v>
      </c>
    </row>
    <row r="39" spans="2:13" s="11" customFormat="1" ht="17.25" thickBot="1" x14ac:dyDescent="0.35">
      <c r="B39" s="17"/>
      <c r="C39" s="21">
        <v>44694</v>
      </c>
      <c r="D39" s="22" t="s">
        <v>94</v>
      </c>
      <c r="E39" s="36" t="s">
        <v>28</v>
      </c>
      <c r="F39" s="36" t="s">
        <v>114</v>
      </c>
      <c r="G39" s="12" t="s">
        <v>115</v>
      </c>
      <c r="H39" s="12" t="s">
        <v>161</v>
      </c>
      <c r="I39" s="45">
        <v>117.07</v>
      </c>
      <c r="J39" s="78" t="s">
        <v>130</v>
      </c>
      <c r="K39" s="73" t="s">
        <v>130</v>
      </c>
      <c r="L39" s="73" t="s">
        <v>130</v>
      </c>
      <c r="M39" s="79" t="s">
        <v>130</v>
      </c>
    </row>
    <row r="40" spans="2:13" s="11" customFormat="1" ht="17.25" thickBot="1" x14ac:dyDescent="0.35">
      <c r="B40" s="17"/>
      <c r="C40" s="21">
        <v>44694</v>
      </c>
      <c r="D40" s="22" t="s">
        <v>162</v>
      </c>
      <c r="E40" s="36" t="s">
        <v>27</v>
      </c>
      <c r="F40" s="36" t="s">
        <v>80</v>
      </c>
      <c r="G40" s="12" t="s">
        <v>119</v>
      </c>
      <c r="H40" s="12" t="s">
        <v>80</v>
      </c>
      <c r="I40" s="45">
        <v>2264.5100000000002</v>
      </c>
      <c r="J40" s="78" t="s">
        <v>130</v>
      </c>
      <c r="K40" s="73" t="s">
        <v>130</v>
      </c>
      <c r="L40" s="73" t="s">
        <v>130</v>
      </c>
      <c r="M40" s="79" t="s">
        <v>130</v>
      </c>
    </row>
    <row r="41" spans="2:13" s="11" customFormat="1" ht="17.25" thickBot="1" x14ac:dyDescent="0.35">
      <c r="B41" s="17"/>
      <c r="C41" s="21">
        <v>44694</v>
      </c>
      <c r="D41" s="22" t="s">
        <v>162</v>
      </c>
      <c r="E41" s="36" t="s">
        <v>27</v>
      </c>
      <c r="F41" s="36" t="s">
        <v>80</v>
      </c>
      <c r="G41" s="12" t="s">
        <v>121</v>
      </c>
      <c r="H41" s="12" t="s">
        <v>80</v>
      </c>
      <c r="I41" s="45">
        <v>2251.69</v>
      </c>
      <c r="J41" s="78" t="s">
        <v>130</v>
      </c>
      <c r="K41" s="73" t="s">
        <v>130</v>
      </c>
      <c r="L41" s="73" t="s">
        <v>130</v>
      </c>
      <c r="M41" s="79" t="s">
        <v>130</v>
      </c>
    </row>
    <row r="42" spans="2:13" s="11" customFormat="1" ht="17.25" thickBot="1" x14ac:dyDescent="0.35">
      <c r="B42" s="17"/>
      <c r="C42" s="21">
        <v>44694</v>
      </c>
      <c r="D42" s="22" t="s">
        <v>162</v>
      </c>
      <c r="E42" s="36" t="s">
        <v>27</v>
      </c>
      <c r="F42" s="36" t="s">
        <v>80</v>
      </c>
      <c r="G42" s="12" t="s">
        <v>106</v>
      </c>
      <c r="H42" s="12" t="s">
        <v>80</v>
      </c>
      <c r="I42" s="45">
        <v>1399.8</v>
      </c>
      <c r="J42" s="78" t="s">
        <v>130</v>
      </c>
      <c r="K42" s="73" t="s">
        <v>130</v>
      </c>
      <c r="L42" s="73" t="s">
        <v>130</v>
      </c>
      <c r="M42" s="79" t="s">
        <v>130</v>
      </c>
    </row>
    <row r="43" spans="2:13" s="11" customFormat="1" ht="17.25" thickBot="1" x14ac:dyDescent="0.35">
      <c r="B43" s="17"/>
      <c r="C43" s="21">
        <v>44694</v>
      </c>
      <c r="D43" s="22" t="s">
        <v>162</v>
      </c>
      <c r="E43" s="36" t="s">
        <v>27</v>
      </c>
      <c r="F43" s="36" t="s">
        <v>80</v>
      </c>
      <c r="G43" s="12" t="s">
        <v>105</v>
      </c>
      <c r="H43" s="12" t="s">
        <v>80</v>
      </c>
      <c r="I43" s="45">
        <v>1512.74</v>
      </c>
      <c r="J43" s="78" t="s">
        <v>130</v>
      </c>
      <c r="K43" s="73" t="s">
        <v>130</v>
      </c>
      <c r="L43" s="73" t="s">
        <v>130</v>
      </c>
      <c r="M43" s="79" t="s">
        <v>130</v>
      </c>
    </row>
    <row r="44" spans="2:13" s="11" customFormat="1" ht="17.25" thickBot="1" x14ac:dyDescent="0.35">
      <c r="B44" s="17"/>
      <c r="C44" s="21">
        <v>44694</v>
      </c>
      <c r="D44" s="22" t="s">
        <v>162</v>
      </c>
      <c r="E44" s="36" t="s">
        <v>27</v>
      </c>
      <c r="F44" s="36" t="s">
        <v>80</v>
      </c>
      <c r="G44" s="12" t="s">
        <v>148</v>
      </c>
      <c r="H44" s="12" t="s">
        <v>80</v>
      </c>
      <c r="I44" s="45">
        <v>1353.75</v>
      </c>
      <c r="J44" s="78" t="s">
        <v>130</v>
      </c>
      <c r="K44" s="73" t="s">
        <v>130</v>
      </c>
      <c r="L44" s="73" t="s">
        <v>130</v>
      </c>
      <c r="M44" s="79" t="s">
        <v>130</v>
      </c>
    </row>
    <row r="45" spans="2:13" s="11" customFormat="1" ht="17.25" thickBot="1" x14ac:dyDescent="0.35">
      <c r="B45" s="17"/>
      <c r="C45" s="21">
        <v>44694</v>
      </c>
      <c r="D45" s="22" t="s">
        <v>162</v>
      </c>
      <c r="E45" s="36" t="s">
        <v>27</v>
      </c>
      <c r="F45" s="36" t="s">
        <v>80</v>
      </c>
      <c r="G45" s="12" t="s">
        <v>107</v>
      </c>
      <c r="H45" s="12" t="s">
        <v>80</v>
      </c>
      <c r="I45" s="45">
        <v>1399.8</v>
      </c>
      <c r="J45" s="78" t="s">
        <v>130</v>
      </c>
      <c r="K45" s="73" t="s">
        <v>130</v>
      </c>
      <c r="L45" s="73" t="s">
        <v>130</v>
      </c>
      <c r="M45" s="79" t="s">
        <v>130</v>
      </c>
    </row>
    <row r="46" spans="2:13" s="11" customFormat="1" ht="17.25" thickBot="1" x14ac:dyDescent="0.35">
      <c r="B46" s="17"/>
      <c r="C46" s="21">
        <v>44694</v>
      </c>
      <c r="D46" s="22" t="s">
        <v>88</v>
      </c>
      <c r="E46" s="36" t="s">
        <v>27</v>
      </c>
      <c r="F46" s="36" t="s">
        <v>80</v>
      </c>
      <c r="G46" s="12" t="s">
        <v>134</v>
      </c>
      <c r="H46" s="12" t="s">
        <v>163</v>
      </c>
      <c r="I46" s="45">
        <v>616.16999999999996</v>
      </c>
      <c r="J46" s="78" t="s">
        <v>130</v>
      </c>
      <c r="K46" s="73" t="s">
        <v>130</v>
      </c>
      <c r="L46" s="73" t="s">
        <v>130</v>
      </c>
      <c r="M46" s="79" t="s">
        <v>130</v>
      </c>
    </row>
    <row r="47" spans="2:13" s="11" customFormat="1" ht="17.25" thickBot="1" x14ac:dyDescent="0.35">
      <c r="B47" s="17"/>
      <c r="C47" s="21">
        <v>44694</v>
      </c>
      <c r="D47" s="22" t="s">
        <v>162</v>
      </c>
      <c r="E47" s="36" t="s">
        <v>27</v>
      </c>
      <c r="F47" s="36" t="s">
        <v>80</v>
      </c>
      <c r="G47" s="12" t="s">
        <v>108</v>
      </c>
      <c r="H47" s="12" t="s">
        <v>80</v>
      </c>
      <c r="I47" s="45">
        <v>1456.27</v>
      </c>
      <c r="J47" s="78" t="s">
        <v>130</v>
      </c>
      <c r="K47" s="73" t="s">
        <v>130</v>
      </c>
      <c r="L47" s="73" t="s">
        <v>130</v>
      </c>
      <c r="M47" s="79" t="s">
        <v>130</v>
      </c>
    </row>
    <row r="48" spans="2:13" s="11" customFormat="1" ht="17.25" thickBot="1" x14ac:dyDescent="0.35">
      <c r="B48" s="17"/>
      <c r="C48" s="21">
        <v>44694</v>
      </c>
      <c r="D48" s="22" t="s">
        <v>162</v>
      </c>
      <c r="E48" s="36" t="s">
        <v>27</v>
      </c>
      <c r="F48" s="36" t="s">
        <v>80</v>
      </c>
      <c r="G48" s="12" t="s">
        <v>134</v>
      </c>
      <c r="H48" s="12" t="s">
        <v>80</v>
      </c>
      <c r="I48" s="45">
        <v>1399.8</v>
      </c>
      <c r="J48" s="78" t="s">
        <v>130</v>
      </c>
      <c r="K48" s="73" t="s">
        <v>130</v>
      </c>
      <c r="L48" s="73" t="s">
        <v>130</v>
      </c>
      <c r="M48" s="79" t="s">
        <v>130</v>
      </c>
    </row>
    <row r="49" spans="2:13" s="11" customFormat="1" ht="17.25" thickBot="1" x14ac:dyDescent="0.35">
      <c r="B49" s="17"/>
      <c r="C49" s="21">
        <v>44694</v>
      </c>
      <c r="D49" s="22" t="s">
        <v>164</v>
      </c>
      <c r="E49" s="36" t="s">
        <v>50</v>
      </c>
      <c r="F49" s="36" t="s">
        <v>82</v>
      </c>
      <c r="G49" s="12" t="s">
        <v>165</v>
      </c>
      <c r="H49" s="12" t="s">
        <v>80</v>
      </c>
      <c r="I49" s="45">
        <v>1200</v>
      </c>
      <c r="J49" s="78" t="s">
        <v>130</v>
      </c>
      <c r="K49" s="73" t="s">
        <v>130</v>
      </c>
      <c r="L49" s="73" t="s">
        <v>130</v>
      </c>
      <c r="M49" s="79" t="s">
        <v>130</v>
      </c>
    </row>
    <row r="50" spans="2:13" s="11" customFormat="1" ht="17.25" thickBot="1" x14ac:dyDescent="0.35">
      <c r="B50" s="17"/>
      <c r="C50" s="21">
        <v>44697</v>
      </c>
      <c r="D50" s="22" t="s">
        <v>166</v>
      </c>
      <c r="E50" s="36" t="s">
        <v>76</v>
      </c>
      <c r="F50" s="36" t="s">
        <v>77</v>
      </c>
      <c r="G50" s="12" t="s">
        <v>153</v>
      </c>
      <c r="H50" s="12" t="s">
        <v>77</v>
      </c>
      <c r="I50" s="45">
        <v>320</v>
      </c>
      <c r="J50" s="78" t="s">
        <v>130</v>
      </c>
      <c r="K50" s="73" t="s">
        <v>130</v>
      </c>
      <c r="L50" s="73" t="s">
        <v>130</v>
      </c>
      <c r="M50" s="79" t="s">
        <v>130</v>
      </c>
    </row>
    <row r="51" spans="2:13" s="11" customFormat="1" ht="17.25" thickBot="1" x14ac:dyDescent="0.35">
      <c r="B51" s="17"/>
      <c r="C51" s="21">
        <v>44697</v>
      </c>
      <c r="D51" s="22" t="s">
        <v>167</v>
      </c>
      <c r="E51" s="36" t="s">
        <v>28</v>
      </c>
      <c r="F51" s="36" t="s">
        <v>81</v>
      </c>
      <c r="G51" s="12" t="s">
        <v>136</v>
      </c>
      <c r="H51" s="12" t="s">
        <v>168</v>
      </c>
      <c r="I51" s="45">
        <v>99.99</v>
      </c>
      <c r="J51" s="78" t="s">
        <v>130</v>
      </c>
      <c r="K51" s="73" t="s">
        <v>130</v>
      </c>
      <c r="L51" s="73" t="s">
        <v>130</v>
      </c>
      <c r="M51" s="79" t="s">
        <v>130</v>
      </c>
    </row>
    <row r="52" spans="2:13" s="11" customFormat="1" ht="17.25" thickBot="1" x14ac:dyDescent="0.35">
      <c r="B52" s="17"/>
      <c r="C52" s="21">
        <v>44704</v>
      </c>
      <c r="D52" s="22" t="s">
        <v>169</v>
      </c>
      <c r="E52" s="36" t="s">
        <v>26</v>
      </c>
      <c r="F52" s="36" t="s">
        <v>112</v>
      </c>
      <c r="G52" s="12" t="s">
        <v>170</v>
      </c>
      <c r="H52" s="12" t="s">
        <v>112</v>
      </c>
      <c r="I52" s="45">
        <v>1850</v>
      </c>
      <c r="J52" s="78" t="s">
        <v>130</v>
      </c>
      <c r="K52" s="73" t="s">
        <v>130</v>
      </c>
      <c r="L52" s="73" t="s">
        <v>130</v>
      </c>
      <c r="M52" s="79" t="s">
        <v>130</v>
      </c>
    </row>
    <row r="53" spans="2:13" s="11" customFormat="1" ht="17.25" thickBot="1" x14ac:dyDescent="0.35">
      <c r="B53" s="17"/>
      <c r="C53" s="21">
        <v>44706</v>
      </c>
      <c r="D53" s="22" t="s">
        <v>88</v>
      </c>
      <c r="E53" s="36" t="s">
        <v>22</v>
      </c>
      <c r="F53" s="36" t="s">
        <v>23</v>
      </c>
      <c r="G53" s="12" t="s">
        <v>148</v>
      </c>
      <c r="H53" s="12" t="s">
        <v>23</v>
      </c>
      <c r="I53" s="45">
        <v>131.58000000000001</v>
      </c>
      <c r="J53" s="78" t="s">
        <v>130</v>
      </c>
      <c r="K53" s="73" t="s">
        <v>130</v>
      </c>
      <c r="L53" s="73" t="s">
        <v>130</v>
      </c>
      <c r="M53" s="79" t="s">
        <v>130</v>
      </c>
    </row>
    <row r="54" spans="2:13" s="11" customFormat="1" ht="17.25" thickBot="1" x14ac:dyDescent="0.35">
      <c r="B54" s="17"/>
      <c r="C54" s="21">
        <v>44706</v>
      </c>
      <c r="D54" s="22" t="s">
        <v>159</v>
      </c>
      <c r="E54" s="36" t="s">
        <v>28</v>
      </c>
      <c r="F54" s="36" t="s">
        <v>39</v>
      </c>
      <c r="G54" s="12" t="s">
        <v>132</v>
      </c>
      <c r="H54" s="12" t="s">
        <v>171</v>
      </c>
      <c r="I54" s="45">
        <v>543.09</v>
      </c>
      <c r="J54" s="78" t="s">
        <v>130</v>
      </c>
      <c r="K54" s="73" t="s">
        <v>130</v>
      </c>
      <c r="L54" s="73" t="s">
        <v>130</v>
      </c>
      <c r="M54" s="79" t="s">
        <v>130</v>
      </c>
    </row>
    <row r="55" spans="2:13" s="11" customFormat="1" ht="17.25" thickBot="1" x14ac:dyDescent="0.35">
      <c r="B55" s="17"/>
      <c r="C55" s="21">
        <v>44706</v>
      </c>
      <c r="D55" s="22" t="s">
        <v>141</v>
      </c>
      <c r="E55" s="36" t="s">
        <v>28</v>
      </c>
      <c r="F55" s="36" t="s">
        <v>57</v>
      </c>
      <c r="G55" s="12" t="s">
        <v>97</v>
      </c>
      <c r="H55" s="12" t="s">
        <v>172</v>
      </c>
      <c r="I55" s="45">
        <v>133.31</v>
      </c>
      <c r="J55" s="78" t="s">
        <v>130</v>
      </c>
      <c r="K55" s="73" t="s">
        <v>130</v>
      </c>
      <c r="L55" s="73" t="s">
        <v>130</v>
      </c>
      <c r="M55" s="79" t="s">
        <v>130</v>
      </c>
    </row>
    <row r="56" spans="2:13" s="11" customFormat="1" ht="17.25" thickBot="1" x14ac:dyDescent="0.35">
      <c r="B56" s="17"/>
      <c r="C56" s="21">
        <v>44707</v>
      </c>
      <c r="D56" s="22" t="s">
        <v>88</v>
      </c>
      <c r="E56" s="36" t="s">
        <v>27</v>
      </c>
      <c r="F56" s="36" t="s">
        <v>80</v>
      </c>
      <c r="G56" s="12" t="s">
        <v>148</v>
      </c>
      <c r="H56" s="12" t="s">
        <v>173</v>
      </c>
      <c r="I56" s="45">
        <v>2026.74</v>
      </c>
      <c r="J56" s="78" t="s">
        <v>130</v>
      </c>
      <c r="K56" s="73" t="s">
        <v>130</v>
      </c>
      <c r="L56" s="73" t="s">
        <v>130</v>
      </c>
      <c r="M56" s="79" t="s">
        <v>130</v>
      </c>
    </row>
    <row r="57" spans="2:13" s="11" customFormat="1" ht="17.25" thickBot="1" x14ac:dyDescent="0.35">
      <c r="B57" s="17"/>
      <c r="C57" s="21"/>
      <c r="D57" s="22"/>
      <c r="E57" s="36"/>
      <c r="F57" s="36"/>
      <c r="G57" s="12"/>
      <c r="H57" s="12"/>
      <c r="I57" s="45"/>
      <c r="J57" s="78"/>
      <c r="K57" s="73"/>
      <c r="L57" s="73"/>
      <c r="M57" s="79"/>
    </row>
    <row r="58" spans="2:13" s="11" customFormat="1" ht="15.75" thickBot="1" x14ac:dyDescent="0.3">
      <c r="B58" s="17"/>
      <c r="C58" s="89" t="s">
        <v>4</v>
      </c>
      <c r="D58" s="90"/>
      <c r="E58" s="90"/>
      <c r="F58" s="90"/>
      <c r="G58" s="90"/>
      <c r="H58" s="91"/>
      <c r="I58" s="26">
        <f>SUM(I35:I57)</f>
        <v>22096.200000000004</v>
      </c>
    </row>
    <row r="59" spans="2:13" s="11" customFormat="1" x14ac:dyDescent="0.25">
      <c r="B59" s="17"/>
      <c r="E59" s="20"/>
      <c r="F59" s="20"/>
    </row>
    <row r="62" spans="2:13" ht="27" customHeight="1" x14ac:dyDescent="0.25">
      <c r="C62" s="85" t="s">
        <v>74</v>
      </c>
      <c r="D62" s="85"/>
      <c r="E62" s="85"/>
      <c r="F62" s="85"/>
      <c r="G62" s="85"/>
      <c r="H62" s="85"/>
      <c r="I62" s="85"/>
    </row>
    <row r="63" spans="2:13" x14ac:dyDescent="0.25">
      <c r="C63" s="40"/>
      <c r="D63" s="40"/>
      <c r="E63" s="40"/>
      <c r="F63" s="40"/>
      <c r="G63" s="40"/>
      <c r="H63" s="40"/>
      <c r="I63" s="40"/>
    </row>
    <row r="64" spans="2:13" x14ac:dyDescent="0.25">
      <c r="C64" s="40"/>
      <c r="D64" s="40"/>
      <c r="E64" s="40"/>
      <c r="F64" s="40"/>
      <c r="G64" s="40"/>
      <c r="H64" s="40"/>
      <c r="I64" s="40"/>
    </row>
    <row r="65" spans="3:9" x14ac:dyDescent="0.25">
      <c r="C65" s="92"/>
      <c r="D65" s="92"/>
      <c r="E65" s="92"/>
      <c r="F65" s="92"/>
      <c r="G65" s="92"/>
      <c r="H65" s="92"/>
    </row>
    <row r="66" spans="3:9" ht="15.75" x14ac:dyDescent="0.25">
      <c r="C66" s="13"/>
      <c r="D66" s="13"/>
      <c r="E66" s="13"/>
      <c r="F66" s="13"/>
      <c r="G66" s="28" t="s">
        <v>42</v>
      </c>
      <c r="H66" s="29" t="s">
        <v>154</v>
      </c>
      <c r="I66" s="2" t="s">
        <v>60</v>
      </c>
    </row>
    <row r="67" spans="3:9" x14ac:dyDescent="0.25">
      <c r="C67" s="92"/>
      <c r="D67" s="92"/>
      <c r="E67" s="92"/>
      <c r="F67" s="92"/>
      <c r="G67" s="92"/>
      <c r="H67" s="92"/>
    </row>
    <row r="68" spans="3:9" x14ac:dyDescent="0.25">
      <c r="C68" s="16"/>
      <c r="D68" s="92"/>
      <c r="E68" s="93"/>
      <c r="F68" s="93"/>
      <c r="G68" s="93"/>
      <c r="H68" s="13"/>
      <c r="I68" s="92"/>
    </row>
    <row r="69" spans="3:9" ht="15.75" x14ac:dyDescent="0.25">
      <c r="C69" s="16"/>
      <c r="D69" s="92"/>
      <c r="E69" s="94" t="s">
        <v>75</v>
      </c>
      <c r="F69" s="94"/>
      <c r="G69" s="94"/>
      <c r="H69" s="14"/>
      <c r="I69" s="92"/>
    </row>
    <row r="70" spans="3:9" x14ac:dyDescent="0.25">
      <c r="C70" s="16"/>
      <c r="D70" s="13"/>
      <c r="E70" s="86" t="s">
        <v>21</v>
      </c>
      <c r="F70" s="86"/>
      <c r="G70" s="86"/>
      <c r="H70" s="14"/>
      <c r="I70" s="13"/>
    </row>
  </sheetData>
  <sheetProtection formatCells="0" insertRows="0" deleteRows="0" sort="0"/>
  <autoFilter ref="C33:M56" xr:uid="{00000000-0001-0000-0400-000000000000}">
    <filterColumn colId="7" showButton="0"/>
    <filterColumn colId="8" showButton="0"/>
    <filterColumn colId="9" showButton="0"/>
  </autoFilter>
  <mergeCells count="49">
    <mergeCell ref="J33:M33"/>
    <mergeCell ref="C14:H14"/>
    <mergeCell ref="E2:I2"/>
    <mergeCell ref="E3:I3"/>
    <mergeCell ref="E4:I4"/>
    <mergeCell ref="C5:H5"/>
    <mergeCell ref="C6:I6"/>
    <mergeCell ref="C7:F8"/>
    <mergeCell ref="G7:G8"/>
    <mergeCell ref="H7:H8"/>
    <mergeCell ref="I7:I8"/>
    <mergeCell ref="C9:F9"/>
    <mergeCell ref="C10:H10"/>
    <mergeCell ref="C11:H11"/>
    <mergeCell ref="C12:H12"/>
    <mergeCell ref="C13:H13"/>
    <mergeCell ref="C26:H26"/>
    <mergeCell ref="C16:I16"/>
    <mergeCell ref="C17:F17"/>
    <mergeCell ref="G17:H17"/>
    <mergeCell ref="C18:H19"/>
    <mergeCell ref="I18:I19"/>
    <mergeCell ref="C20:H20"/>
    <mergeCell ref="C21:H21"/>
    <mergeCell ref="C22:H22"/>
    <mergeCell ref="C23:H23"/>
    <mergeCell ref="C24:H24"/>
    <mergeCell ref="C25:H25"/>
    <mergeCell ref="C27:H27"/>
    <mergeCell ref="C28:H28"/>
    <mergeCell ref="C29:H29"/>
    <mergeCell ref="C30:H30"/>
    <mergeCell ref="C31:H31"/>
    <mergeCell ref="E70:G70"/>
    <mergeCell ref="H33:H34"/>
    <mergeCell ref="I33:I34"/>
    <mergeCell ref="C58:H58"/>
    <mergeCell ref="C65:H65"/>
    <mergeCell ref="C33:C34"/>
    <mergeCell ref="D33:D34"/>
    <mergeCell ref="E33:E34"/>
    <mergeCell ref="F33:F34"/>
    <mergeCell ref="G33:G34"/>
    <mergeCell ref="C67:H67"/>
    <mergeCell ref="D68:D69"/>
    <mergeCell ref="E68:G68"/>
    <mergeCell ref="I68:I69"/>
    <mergeCell ref="C62:I62"/>
    <mergeCell ref="E69:G69"/>
  </mergeCells>
  <dataValidations count="2">
    <dataValidation type="list" allowBlank="1" showInputMessage="1" showErrorMessage="1" promptTitle="Categoria da Despesa" prompt="Selecione a catergoria que sua despesa se encaixa:" sqref="F35:F57" xr:uid="{00000000-0002-0000-0400-000000000000}">
      <formula1>INDIRECT(E35)</formula1>
    </dataValidation>
    <dataValidation type="list" allowBlank="1" showInputMessage="1" showErrorMessage="1" promptTitle="Grupo da Despesa" prompt="Selecione o grupo que a sua despesa se encaixa:" sqref="E35:E57" xr:uid="{00000000-0002-0000-0400-000001000000}">
      <formula1>Grupos</formula1>
    </dataValidation>
  </dataValidations>
  <pageMargins left="0.51181102362204722" right="0.51181102362204722" top="0.78740157480314965" bottom="0.78740157480314965" header="0.31496062992125984" footer="0.31496062992125984"/>
  <pageSetup paperSize="9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71"/>
  <sheetViews>
    <sheetView showGridLines="0" topLeftCell="A28" zoomScale="110" zoomScaleNormal="110" workbookViewId="0">
      <selection activeCell="D52" sqref="D52:I52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3" width="4.28515625" style="5" customWidth="1"/>
    <col min="14" max="16384" width="9.140625" style="5"/>
  </cols>
  <sheetData>
    <row r="2" spans="3:9" ht="22.5" customHeight="1" x14ac:dyDescent="0.25">
      <c r="C2" s="61"/>
      <c r="D2"/>
      <c r="E2" s="155" t="s">
        <v>72</v>
      </c>
      <c r="F2" s="155"/>
      <c r="G2" s="155"/>
      <c r="H2" s="155"/>
      <c r="I2" s="155"/>
    </row>
    <row r="3" spans="3:9" ht="15" customHeight="1" x14ac:dyDescent="0.25">
      <c r="C3" s="61"/>
      <c r="D3"/>
      <c r="E3" s="156" t="s">
        <v>51</v>
      </c>
      <c r="F3" s="156"/>
      <c r="G3" s="156"/>
      <c r="H3" s="156"/>
      <c r="I3" s="156"/>
    </row>
    <row r="4" spans="3:9" ht="45" customHeight="1" x14ac:dyDescent="0.25">
      <c r="C4"/>
      <c r="D4" s="62"/>
      <c r="E4" s="154" t="s">
        <v>73</v>
      </c>
      <c r="F4" s="154"/>
      <c r="G4" s="154"/>
      <c r="H4" s="154"/>
      <c r="I4" s="154"/>
    </row>
    <row r="5" spans="3:9" ht="15.75" thickBot="1" x14ac:dyDescent="0.3">
      <c r="C5" s="161"/>
      <c r="D5" s="161"/>
      <c r="E5" s="161"/>
      <c r="F5" s="161"/>
      <c r="G5" s="161"/>
      <c r="H5" s="161"/>
      <c r="I5"/>
    </row>
    <row r="6" spans="3:9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9" ht="15" customHeight="1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9" ht="15.75" thickBot="1" x14ac:dyDescent="0.3">
      <c r="C8" s="135"/>
      <c r="D8" s="136"/>
      <c r="E8" s="136"/>
      <c r="F8" s="137"/>
      <c r="G8" s="139"/>
      <c r="H8" s="139"/>
      <c r="I8" s="148"/>
    </row>
    <row r="9" spans="3:9" ht="15.75" thickBot="1" x14ac:dyDescent="0.3">
      <c r="C9" s="82">
        <v>30000</v>
      </c>
      <c r="D9" s="83"/>
      <c r="E9" s="83"/>
      <c r="F9" s="149"/>
      <c r="G9" s="56" t="s">
        <v>3</v>
      </c>
      <c r="H9" s="57">
        <v>44770</v>
      </c>
      <c r="I9" s="55">
        <v>26100</v>
      </c>
    </row>
    <row r="10" spans="3:9" x14ac:dyDescent="0.25">
      <c r="C10" s="129" t="s">
        <v>52</v>
      </c>
      <c r="D10" s="130"/>
      <c r="E10" s="130"/>
      <c r="F10" s="130"/>
      <c r="G10" s="130"/>
      <c r="H10" s="157"/>
      <c r="I10" s="47">
        <f>'Minuta Maio'!I31</f>
        <v>65259.18</v>
      </c>
    </row>
    <row r="11" spans="3:9" ht="15.75" thickBot="1" x14ac:dyDescent="0.3">
      <c r="C11" s="158" t="s">
        <v>53</v>
      </c>
      <c r="D11" s="159"/>
      <c r="E11" s="159"/>
      <c r="F11" s="159"/>
      <c r="G11" s="159"/>
      <c r="H11" s="160"/>
      <c r="I11" s="53"/>
    </row>
    <row r="12" spans="3:9" ht="15.75" thickBot="1" x14ac:dyDescent="0.3">
      <c r="C12" s="132" t="s">
        <v>4</v>
      </c>
      <c r="D12" s="133"/>
      <c r="E12" s="133"/>
      <c r="F12" s="133"/>
      <c r="G12" s="133"/>
      <c r="H12" s="143"/>
      <c r="I12" s="37">
        <f>SUM(I9:I11)</f>
        <v>91359.18</v>
      </c>
    </row>
    <row r="13" spans="3:9" ht="15.75" thickBot="1" x14ac:dyDescent="0.3">
      <c r="C13" s="191" t="s">
        <v>5</v>
      </c>
      <c r="D13" s="192"/>
      <c r="E13" s="192"/>
      <c r="F13" s="192"/>
      <c r="G13" s="192"/>
      <c r="H13" s="193"/>
      <c r="I13" s="55"/>
    </row>
    <row r="14" spans="3:9" ht="15.75" thickBot="1" x14ac:dyDescent="0.3">
      <c r="C14" s="188" t="s">
        <v>4</v>
      </c>
      <c r="D14" s="189"/>
      <c r="E14" s="189"/>
      <c r="F14" s="189"/>
      <c r="G14" s="189"/>
      <c r="H14" s="190"/>
      <c r="I14" s="52">
        <f>SUM(I12:I13)</f>
        <v>91359.18</v>
      </c>
    </row>
    <row r="15" spans="3:9" ht="15.75" thickBot="1" x14ac:dyDescent="0.3">
      <c r="C15" s="6"/>
      <c r="D15" s="6"/>
      <c r="E15" s="19"/>
      <c r="F15" s="19"/>
      <c r="G15" s="6"/>
      <c r="H15" s="6"/>
      <c r="I15" s="6"/>
    </row>
    <row r="16" spans="3:9" ht="15.75" thickBot="1" x14ac:dyDescent="0.3">
      <c r="C16" s="82" t="s">
        <v>6</v>
      </c>
      <c r="D16" s="83"/>
      <c r="E16" s="83"/>
      <c r="F16" s="83"/>
      <c r="G16" s="83"/>
      <c r="H16" s="83"/>
      <c r="I16" s="84"/>
    </row>
    <row r="17" spans="3:9" ht="16.5" thickBot="1" x14ac:dyDescent="0.3">
      <c r="C17" s="132" t="s">
        <v>7</v>
      </c>
      <c r="D17" s="133"/>
      <c r="E17" s="133"/>
      <c r="F17" s="133"/>
      <c r="G17" s="134" t="s">
        <v>64</v>
      </c>
      <c r="H17" s="134"/>
      <c r="I17" s="60"/>
    </row>
    <row r="18" spans="3:9" ht="15" customHeight="1" x14ac:dyDescent="0.25">
      <c r="C18" s="112" t="s">
        <v>8</v>
      </c>
      <c r="D18" s="113"/>
      <c r="E18" s="113"/>
      <c r="F18" s="113"/>
      <c r="G18" s="113"/>
      <c r="H18" s="114"/>
      <c r="I18" s="118" t="s">
        <v>9</v>
      </c>
    </row>
    <row r="19" spans="3:9" ht="15.75" thickBot="1" x14ac:dyDescent="0.3">
      <c r="C19" s="115"/>
      <c r="D19" s="116"/>
      <c r="E19" s="116"/>
      <c r="F19" s="116"/>
      <c r="G19" s="116"/>
      <c r="H19" s="117"/>
      <c r="I19" s="119"/>
    </row>
    <row r="20" spans="3:9" x14ac:dyDescent="0.25">
      <c r="C20" s="120" t="s">
        <v>10</v>
      </c>
      <c r="D20" s="121"/>
      <c r="E20" s="121"/>
      <c r="F20" s="121"/>
      <c r="G20" s="121"/>
      <c r="H20" s="122"/>
      <c r="I20" s="15">
        <f ca="1">SUMIF($E$35:$I$57,"Generos_Alimenticios",$I$35:$I$57)</f>
        <v>0</v>
      </c>
    </row>
    <row r="21" spans="3:9" x14ac:dyDescent="0.25">
      <c r="C21" s="123" t="s">
        <v>11</v>
      </c>
      <c r="D21" s="124"/>
      <c r="E21" s="124"/>
      <c r="F21" s="124"/>
      <c r="G21" s="124"/>
      <c r="H21" s="125"/>
      <c r="I21" s="15">
        <f ca="1">SUMIF($E$35:$I$57,"Locações_Diversas",$I$35:$I$57)</f>
        <v>320</v>
      </c>
    </row>
    <row r="22" spans="3:9" x14ac:dyDescent="0.25">
      <c r="C22" s="123" t="s">
        <v>12</v>
      </c>
      <c r="D22" s="124"/>
      <c r="E22" s="124"/>
      <c r="F22" s="124"/>
      <c r="G22" s="124"/>
      <c r="H22" s="125"/>
      <c r="I22" s="15">
        <f ca="1">SUMIF($E$35:$I$57,"Medicamentos",$I$35:$I$57)</f>
        <v>0</v>
      </c>
    </row>
    <row r="23" spans="3:9" x14ac:dyDescent="0.25">
      <c r="C23" s="123" t="s">
        <v>13</v>
      </c>
      <c r="D23" s="124"/>
      <c r="E23" s="124"/>
      <c r="F23" s="124"/>
      <c r="G23" s="124"/>
      <c r="H23" s="125"/>
      <c r="I23" s="15">
        <f ca="1">SUMIF($E$35:$I$57,"Outras_Despesas",$I$35:$I$57)</f>
        <v>0</v>
      </c>
    </row>
    <row r="24" spans="3:9" x14ac:dyDescent="0.25">
      <c r="C24" s="123" t="s">
        <v>30</v>
      </c>
      <c r="D24" s="124"/>
      <c r="E24" s="124"/>
      <c r="F24" s="124"/>
      <c r="G24" s="124"/>
      <c r="H24" s="125"/>
      <c r="I24" s="15">
        <f ca="1">SUMIF($E$35:$I$57,"Materiais_Consumo",$I$35:$I$57)</f>
        <v>4317.1100000000006</v>
      </c>
    </row>
    <row r="25" spans="3:9" x14ac:dyDescent="0.25">
      <c r="C25" s="123" t="s">
        <v>31</v>
      </c>
      <c r="D25" s="124"/>
      <c r="E25" s="124"/>
      <c r="F25" s="124"/>
      <c r="G25" s="124"/>
      <c r="H25" s="125"/>
      <c r="I25" s="15">
        <f ca="1">SUMIF($E$35:$I$57,"Serviços_Terceiros",$I$35:$I$57)</f>
        <v>0</v>
      </c>
    </row>
    <row r="26" spans="3:9" x14ac:dyDescent="0.25">
      <c r="C26" s="123" t="s">
        <v>14</v>
      </c>
      <c r="D26" s="124"/>
      <c r="E26" s="124"/>
      <c r="F26" s="124"/>
      <c r="G26" s="124"/>
      <c r="H26" s="125"/>
      <c r="I26" s="15">
        <f ca="1">SUMIF($E$35:$I$57,"Recursos_Humanos",$I$35:$I$57)+SUMIF($E$35:$I$57,"Encargos",$I$35:$I$57)</f>
        <v>21242.720000000001</v>
      </c>
    </row>
    <row r="27" spans="3:9" ht="15.75" thickBot="1" x14ac:dyDescent="0.3">
      <c r="C27" s="126" t="s">
        <v>15</v>
      </c>
      <c r="D27" s="127"/>
      <c r="E27" s="127"/>
      <c r="F27" s="127"/>
      <c r="G27" s="127"/>
      <c r="H27" s="128"/>
      <c r="I27" s="15">
        <f ca="1">SUMIF($E$35:$I$57,"Utilidades_Públicas",$I$35:$I$57)</f>
        <v>1329.18</v>
      </c>
    </row>
    <row r="28" spans="3:9" x14ac:dyDescent="0.25">
      <c r="C28" s="129" t="s">
        <v>16</v>
      </c>
      <c r="D28" s="130"/>
      <c r="E28" s="130"/>
      <c r="F28" s="130"/>
      <c r="G28" s="130"/>
      <c r="H28" s="131"/>
      <c r="I28" s="8">
        <f ca="1">SUM(I20:I27)</f>
        <v>27209.010000000002</v>
      </c>
    </row>
    <row r="29" spans="3:9" x14ac:dyDescent="0.25">
      <c r="C29" s="109" t="s">
        <v>17</v>
      </c>
      <c r="D29" s="110"/>
      <c r="E29" s="110"/>
      <c r="F29" s="110"/>
      <c r="G29" s="110"/>
      <c r="H29" s="111"/>
      <c r="I29" s="9">
        <f ca="1">I14-I28</f>
        <v>64150.169999999991</v>
      </c>
    </row>
    <row r="30" spans="3:9" x14ac:dyDescent="0.25">
      <c r="C30" s="95" t="s">
        <v>18</v>
      </c>
      <c r="D30" s="96"/>
      <c r="E30" s="96"/>
      <c r="F30" s="96"/>
      <c r="G30" s="96"/>
      <c r="H30" s="97"/>
      <c r="I30" s="50"/>
    </row>
    <row r="31" spans="3:9" ht="15.75" thickBot="1" x14ac:dyDescent="0.3">
      <c r="C31" s="98" t="s">
        <v>19</v>
      </c>
      <c r="D31" s="99"/>
      <c r="E31" s="99"/>
      <c r="F31" s="99"/>
      <c r="G31" s="99"/>
      <c r="H31" s="100"/>
      <c r="I31" s="10">
        <f ca="1">I29-I30</f>
        <v>64150.169999999991</v>
      </c>
    </row>
    <row r="32" spans="3:9" ht="15.75" thickBot="1" x14ac:dyDescent="0.3"/>
    <row r="33" spans="2:13" s="11" customFormat="1" ht="20.25" customHeight="1" thickBot="1" x14ac:dyDescent="0.3">
      <c r="B33" s="17"/>
      <c r="C33" s="101" t="s">
        <v>38</v>
      </c>
      <c r="D33" s="103" t="s">
        <v>41</v>
      </c>
      <c r="E33" s="105" t="s">
        <v>24</v>
      </c>
      <c r="F33" s="105" t="s">
        <v>8</v>
      </c>
      <c r="G33" s="107" t="s">
        <v>25</v>
      </c>
      <c r="H33" s="107" t="s">
        <v>29</v>
      </c>
      <c r="I33" s="87" t="s">
        <v>20</v>
      </c>
      <c r="J33" s="198" t="s">
        <v>37</v>
      </c>
      <c r="K33" s="198"/>
      <c r="L33" s="198"/>
      <c r="M33" s="198"/>
    </row>
    <row r="34" spans="2:13" s="11" customFormat="1" ht="24.75" thickBot="1" x14ac:dyDescent="0.3">
      <c r="B34" s="17"/>
      <c r="C34" s="102"/>
      <c r="D34" s="104"/>
      <c r="E34" s="106"/>
      <c r="F34" s="106"/>
      <c r="G34" s="108"/>
      <c r="H34" s="108"/>
      <c r="I34" s="88"/>
      <c r="J34" s="41" t="s">
        <v>35</v>
      </c>
      <c r="K34" s="42" t="s">
        <v>59</v>
      </c>
      <c r="L34" s="41" t="s">
        <v>36</v>
      </c>
      <c r="M34" s="41" t="s">
        <v>44</v>
      </c>
    </row>
    <row r="35" spans="2:13" s="11" customFormat="1" ht="15.75" thickBot="1" x14ac:dyDescent="0.3">
      <c r="B35" s="17"/>
      <c r="C35" s="21">
        <v>44718</v>
      </c>
      <c r="D35" s="22" t="s">
        <v>174</v>
      </c>
      <c r="E35" s="36" t="s">
        <v>22</v>
      </c>
      <c r="F35" s="36" t="s">
        <v>23</v>
      </c>
      <c r="G35" s="12" t="s">
        <v>23</v>
      </c>
      <c r="H35" s="12" t="s">
        <v>175</v>
      </c>
      <c r="I35" s="23">
        <v>1063.21</v>
      </c>
      <c r="J35" s="39"/>
      <c r="K35" s="35"/>
      <c r="L35" s="35"/>
      <c r="M35" s="46"/>
    </row>
    <row r="36" spans="2:13" s="11" customFormat="1" ht="15.75" thickBot="1" x14ac:dyDescent="0.3">
      <c r="B36" s="17"/>
      <c r="C36" s="21">
        <v>44720</v>
      </c>
      <c r="D36" s="22" t="s">
        <v>176</v>
      </c>
      <c r="E36" s="36" t="s">
        <v>27</v>
      </c>
      <c r="F36" s="36" t="s">
        <v>80</v>
      </c>
      <c r="G36" s="12" t="s">
        <v>119</v>
      </c>
      <c r="H36" s="12" t="s">
        <v>80</v>
      </c>
      <c r="I36" s="23">
        <v>2264.5100000000002</v>
      </c>
      <c r="J36" s="39"/>
      <c r="K36" s="35"/>
      <c r="L36" s="35"/>
      <c r="M36" s="46"/>
    </row>
    <row r="37" spans="2:13" s="11" customFormat="1" ht="15.75" thickBot="1" x14ac:dyDescent="0.3">
      <c r="B37" s="17"/>
      <c r="C37" s="21">
        <v>44720</v>
      </c>
      <c r="D37" s="22" t="s">
        <v>176</v>
      </c>
      <c r="E37" s="36" t="s">
        <v>27</v>
      </c>
      <c r="F37" s="36" t="s">
        <v>80</v>
      </c>
      <c r="G37" s="12" t="s">
        <v>121</v>
      </c>
      <c r="H37" s="12" t="s">
        <v>80</v>
      </c>
      <c r="I37" s="23">
        <v>2251.69</v>
      </c>
      <c r="J37" s="39"/>
      <c r="K37" s="35"/>
      <c r="L37" s="35"/>
      <c r="M37" s="46"/>
    </row>
    <row r="38" spans="2:13" s="11" customFormat="1" ht="15.75" thickBot="1" x14ac:dyDescent="0.3">
      <c r="B38" s="17"/>
      <c r="C38" s="21">
        <v>44720</v>
      </c>
      <c r="D38" s="22" t="s">
        <v>176</v>
      </c>
      <c r="E38" s="36" t="s">
        <v>27</v>
      </c>
      <c r="F38" s="36" t="s">
        <v>80</v>
      </c>
      <c r="G38" s="12" t="s">
        <v>106</v>
      </c>
      <c r="H38" s="12" t="s">
        <v>80</v>
      </c>
      <c r="I38" s="23">
        <v>1399.8</v>
      </c>
      <c r="J38" s="39"/>
      <c r="K38" s="35"/>
      <c r="L38" s="35"/>
      <c r="M38" s="46"/>
    </row>
    <row r="39" spans="2:13" s="11" customFormat="1" ht="15.75" thickBot="1" x14ac:dyDescent="0.3">
      <c r="B39" s="17"/>
      <c r="C39" s="21">
        <v>44720</v>
      </c>
      <c r="D39" s="22" t="s">
        <v>176</v>
      </c>
      <c r="E39" s="36" t="s">
        <v>27</v>
      </c>
      <c r="F39" s="36" t="s">
        <v>80</v>
      </c>
      <c r="G39" s="12" t="s">
        <v>105</v>
      </c>
      <c r="H39" s="12" t="s">
        <v>80</v>
      </c>
      <c r="I39" s="23">
        <v>1512.74</v>
      </c>
      <c r="J39" s="39"/>
      <c r="K39" s="35"/>
      <c r="L39" s="35"/>
      <c r="M39" s="46"/>
    </row>
    <row r="40" spans="2:13" s="11" customFormat="1" ht="15.75" thickBot="1" x14ac:dyDescent="0.3">
      <c r="B40" s="17"/>
      <c r="C40" s="21">
        <v>44720</v>
      </c>
      <c r="D40" s="22" t="s">
        <v>176</v>
      </c>
      <c r="E40" s="36" t="s">
        <v>27</v>
      </c>
      <c r="F40" s="36" t="s">
        <v>80</v>
      </c>
      <c r="G40" s="12" t="s">
        <v>108</v>
      </c>
      <c r="H40" s="12" t="s">
        <v>80</v>
      </c>
      <c r="I40" s="23">
        <v>1456.27</v>
      </c>
      <c r="J40" s="39"/>
      <c r="K40" s="35"/>
      <c r="L40" s="35"/>
      <c r="M40" s="46"/>
    </row>
    <row r="41" spans="2:13" s="11" customFormat="1" ht="15.75" thickBot="1" x14ac:dyDescent="0.3">
      <c r="B41" s="17"/>
      <c r="C41" s="21">
        <v>44720</v>
      </c>
      <c r="D41" s="22" t="s">
        <v>176</v>
      </c>
      <c r="E41" s="36" t="s">
        <v>27</v>
      </c>
      <c r="F41" s="36" t="s">
        <v>80</v>
      </c>
      <c r="G41" s="12" t="s">
        <v>107</v>
      </c>
      <c r="H41" s="12" t="s">
        <v>80</v>
      </c>
      <c r="I41" s="23">
        <v>1399.8</v>
      </c>
      <c r="J41" s="39"/>
      <c r="K41" s="35"/>
      <c r="L41" s="35"/>
      <c r="M41" s="46"/>
    </row>
    <row r="42" spans="2:13" s="11" customFormat="1" ht="15.75" thickBot="1" x14ac:dyDescent="0.3">
      <c r="B42" s="17"/>
      <c r="C42" s="21">
        <v>44720</v>
      </c>
      <c r="D42" s="22" t="s">
        <v>176</v>
      </c>
      <c r="E42" s="36" t="s">
        <v>27</v>
      </c>
      <c r="F42" s="36" t="s">
        <v>80</v>
      </c>
      <c r="G42" s="12" t="s">
        <v>177</v>
      </c>
      <c r="H42" s="12" t="s">
        <v>80</v>
      </c>
      <c r="I42" s="23">
        <v>1360.4</v>
      </c>
      <c r="J42" s="39"/>
      <c r="K42" s="35"/>
      <c r="L42" s="35"/>
      <c r="M42" s="46"/>
    </row>
    <row r="43" spans="2:13" s="11" customFormat="1" ht="15.75" thickBot="1" x14ac:dyDescent="0.3">
      <c r="B43" s="17"/>
      <c r="C43" s="21">
        <v>44720</v>
      </c>
      <c r="D43" s="22" t="s">
        <v>176</v>
      </c>
      <c r="E43" s="36" t="s">
        <v>27</v>
      </c>
      <c r="F43" s="36" t="s">
        <v>80</v>
      </c>
      <c r="G43" s="12" t="s">
        <v>178</v>
      </c>
      <c r="H43" s="12" t="s">
        <v>80</v>
      </c>
      <c r="I43" s="23">
        <v>1304.44</v>
      </c>
      <c r="J43" s="39"/>
      <c r="K43" s="35"/>
      <c r="L43" s="35"/>
      <c r="M43" s="46"/>
    </row>
    <row r="44" spans="2:13" s="11" customFormat="1" ht="15.75" thickBot="1" x14ac:dyDescent="0.3">
      <c r="B44" s="17"/>
      <c r="C44" s="21">
        <v>44726</v>
      </c>
      <c r="D44" s="22" t="s">
        <v>179</v>
      </c>
      <c r="E44" s="36" t="s">
        <v>28</v>
      </c>
      <c r="F44" s="36" t="s">
        <v>81</v>
      </c>
      <c r="G44" s="12" t="s">
        <v>180</v>
      </c>
      <c r="H44" s="12" t="s">
        <v>181</v>
      </c>
      <c r="I44" s="23">
        <v>99.99</v>
      </c>
      <c r="J44" s="39"/>
      <c r="K44" s="35"/>
      <c r="L44" s="35"/>
      <c r="M44" s="46"/>
    </row>
    <row r="45" spans="2:13" s="11" customFormat="1" ht="15.75" thickBot="1" x14ac:dyDescent="0.3">
      <c r="B45" s="17"/>
      <c r="C45" s="21">
        <v>44771</v>
      </c>
      <c r="D45" s="22" t="s">
        <v>182</v>
      </c>
      <c r="E45" s="36" t="s">
        <v>28</v>
      </c>
      <c r="F45" s="36" t="s">
        <v>114</v>
      </c>
      <c r="G45" s="12" t="s">
        <v>183</v>
      </c>
      <c r="H45" s="12" t="s">
        <v>184</v>
      </c>
      <c r="I45" s="23">
        <v>565.19000000000005</v>
      </c>
      <c r="J45" s="39"/>
      <c r="K45" s="35"/>
      <c r="L45" s="35"/>
      <c r="M45" s="46"/>
    </row>
    <row r="46" spans="2:13" s="11" customFormat="1" ht="15.75" thickBot="1" x14ac:dyDescent="0.3">
      <c r="B46" s="17"/>
      <c r="C46" s="21">
        <v>44771</v>
      </c>
      <c r="D46" s="22" t="s">
        <v>185</v>
      </c>
      <c r="E46" s="36" t="s">
        <v>22</v>
      </c>
      <c r="F46" s="36" t="s">
        <v>48</v>
      </c>
      <c r="G46" s="12" t="s">
        <v>48</v>
      </c>
      <c r="H46" s="12" t="s">
        <v>175</v>
      </c>
      <c r="I46" s="23">
        <v>2507.23</v>
      </c>
      <c r="J46" s="39"/>
      <c r="K46" s="35"/>
      <c r="L46" s="35"/>
      <c r="M46" s="46"/>
    </row>
    <row r="47" spans="2:13" s="11" customFormat="1" ht="15.75" thickBot="1" x14ac:dyDescent="0.3">
      <c r="B47" s="17"/>
      <c r="C47" s="21">
        <v>44771</v>
      </c>
      <c r="D47" s="22" t="s">
        <v>186</v>
      </c>
      <c r="E47" s="36" t="s">
        <v>28</v>
      </c>
      <c r="F47" s="36" t="s">
        <v>57</v>
      </c>
      <c r="G47" s="12" t="s">
        <v>187</v>
      </c>
      <c r="H47" s="12" t="s">
        <v>188</v>
      </c>
      <c r="I47" s="23">
        <v>119.74</v>
      </c>
      <c r="J47" s="39"/>
      <c r="K47" s="35"/>
      <c r="L47" s="35"/>
      <c r="M47" s="46"/>
    </row>
    <row r="48" spans="2:13" s="11" customFormat="1" ht="15.75" thickBot="1" x14ac:dyDescent="0.3">
      <c r="B48" s="17"/>
      <c r="C48" s="21">
        <v>44771</v>
      </c>
      <c r="D48" s="22" t="s">
        <v>186</v>
      </c>
      <c r="E48" s="36" t="s">
        <v>28</v>
      </c>
      <c r="F48" s="36" t="s">
        <v>39</v>
      </c>
      <c r="G48" s="12" t="s">
        <v>132</v>
      </c>
      <c r="H48" s="12" t="s">
        <v>189</v>
      </c>
      <c r="I48" s="23">
        <v>544.26</v>
      </c>
      <c r="J48" s="39"/>
      <c r="K48" s="35"/>
      <c r="L48" s="35"/>
      <c r="M48" s="46"/>
    </row>
    <row r="49" spans="2:13" s="11" customFormat="1" ht="15.75" thickBot="1" x14ac:dyDescent="0.3">
      <c r="B49" s="17"/>
      <c r="C49" s="21">
        <v>44771</v>
      </c>
      <c r="D49" s="22" t="s">
        <v>190</v>
      </c>
      <c r="E49" s="36" t="s">
        <v>26</v>
      </c>
      <c r="F49" s="36" t="s">
        <v>112</v>
      </c>
      <c r="G49" s="80" t="s">
        <v>191</v>
      </c>
      <c r="H49" s="12" t="s">
        <v>112</v>
      </c>
      <c r="I49" s="23">
        <v>1642.54</v>
      </c>
      <c r="J49" s="39"/>
      <c r="K49" s="35"/>
      <c r="L49" s="35"/>
      <c r="M49" s="46"/>
    </row>
    <row r="50" spans="2:13" s="11" customFormat="1" ht="15.75" thickBot="1" x14ac:dyDescent="0.3">
      <c r="B50" s="17"/>
      <c r="C50" s="21">
        <v>44771</v>
      </c>
      <c r="D50" s="22" t="s">
        <v>192</v>
      </c>
      <c r="E50" s="36" t="s">
        <v>22</v>
      </c>
      <c r="F50" s="36" t="s">
        <v>49</v>
      </c>
      <c r="G50" s="12" t="s">
        <v>138</v>
      </c>
      <c r="H50" s="12" t="s">
        <v>193</v>
      </c>
      <c r="I50" s="23">
        <v>149.35</v>
      </c>
      <c r="J50" s="39"/>
      <c r="K50" s="35"/>
      <c r="L50" s="35"/>
      <c r="M50" s="46"/>
    </row>
    <row r="51" spans="2:13" s="11" customFormat="1" ht="15.75" thickBot="1" x14ac:dyDescent="0.3">
      <c r="B51" s="17"/>
      <c r="C51" s="21">
        <v>44771</v>
      </c>
      <c r="D51" s="22" t="s">
        <v>194</v>
      </c>
      <c r="E51" s="36" t="s">
        <v>76</v>
      </c>
      <c r="F51" s="36" t="s">
        <v>77</v>
      </c>
      <c r="G51" s="12" t="s">
        <v>153</v>
      </c>
      <c r="H51" s="12" t="s">
        <v>77</v>
      </c>
      <c r="I51" s="45">
        <v>320</v>
      </c>
      <c r="J51" s="39"/>
      <c r="K51" s="35"/>
      <c r="L51" s="35"/>
      <c r="M51" s="46"/>
    </row>
    <row r="52" spans="2:13" s="11" customFormat="1" ht="15.75" thickBot="1" x14ac:dyDescent="0.3">
      <c r="B52" s="17"/>
      <c r="C52" s="21">
        <v>44771</v>
      </c>
      <c r="D52" s="22" t="s">
        <v>195</v>
      </c>
      <c r="E52" s="36" t="s">
        <v>26</v>
      </c>
      <c r="F52" s="36" t="s">
        <v>55</v>
      </c>
      <c r="G52" s="12" t="s">
        <v>170</v>
      </c>
      <c r="H52" s="12" t="s">
        <v>206</v>
      </c>
      <c r="I52" s="23">
        <v>2674.57</v>
      </c>
      <c r="J52" s="39"/>
      <c r="K52" s="35"/>
      <c r="L52" s="35"/>
      <c r="M52" s="46"/>
    </row>
    <row r="53" spans="2:13" s="11" customFormat="1" ht="15.75" thickBot="1" x14ac:dyDescent="0.3">
      <c r="B53" s="17"/>
      <c r="C53" s="21">
        <v>44771</v>
      </c>
      <c r="D53" s="22" t="s">
        <v>196</v>
      </c>
      <c r="E53" s="36" t="s">
        <v>22</v>
      </c>
      <c r="F53" s="36" t="s">
        <v>48</v>
      </c>
      <c r="G53" s="12" t="s">
        <v>48</v>
      </c>
      <c r="H53" s="12" t="s">
        <v>175</v>
      </c>
      <c r="I53" s="23">
        <v>4573.28</v>
      </c>
      <c r="J53" s="39"/>
      <c r="K53" s="35"/>
      <c r="L53" s="35"/>
      <c r="M53" s="46"/>
    </row>
    <row r="54" spans="2:13" s="11" customFormat="1" ht="15.75" thickBot="1" x14ac:dyDescent="0.3">
      <c r="B54" s="17"/>
      <c r="C54" s="21"/>
      <c r="D54" s="22"/>
      <c r="E54" s="36"/>
      <c r="F54" s="36"/>
      <c r="G54" s="80"/>
      <c r="H54" s="80"/>
      <c r="I54" s="23"/>
      <c r="J54" s="39"/>
      <c r="K54" s="35"/>
      <c r="L54" s="35"/>
      <c r="M54" s="46"/>
    </row>
    <row r="55" spans="2:13" s="11" customFormat="1" ht="15.75" thickBot="1" x14ac:dyDescent="0.3">
      <c r="B55" s="17"/>
      <c r="C55" s="21"/>
      <c r="D55" s="22"/>
      <c r="E55" s="36"/>
      <c r="F55" s="36"/>
      <c r="G55" s="80"/>
      <c r="H55" s="80"/>
      <c r="I55" s="23"/>
      <c r="J55" s="39"/>
      <c r="K55" s="35"/>
      <c r="L55" s="35"/>
      <c r="M55" s="46"/>
    </row>
    <row r="56" spans="2:13" s="11" customFormat="1" ht="15.75" thickBot="1" x14ac:dyDescent="0.3">
      <c r="B56" s="17"/>
      <c r="C56" s="21"/>
      <c r="D56" s="22"/>
      <c r="E56" s="36"/>
      <c r="F56" s="36"/>
      <c r="G56" s="80"/>
      <c r="H56" s="80"/>
      <c r="I56" s="23"/>
      <c r="J56" s="39"/>
      <c r="K56" s="35"/>
      <c r="L56" s="35"/>
      <c r="M56" s="46"/>
    </row>
    <row r="57" spans="2:13" s="11" customFormat="1" ht="15.75" thickBot="1" x14ac:dyDescent="0.3">
      <c r="B57" s="17"/>
      <c r="C57" s="21"/>
      <c r="D57" s="22"/>
      <c r="E57" s="36"/>
      <c r="F57" s="36"/>
      <c r="G57" s="80"/>
      <c r="H57" s="80"/>
      <c r="I57" s="23"/>
      <c r="J57" s="39"/>
      <c r="K57" s="35"/>
      <c r="L57" s="35"/>
      <c r="M57" s="46"/>
    </row>
    <row r="58" spans="2:13" s="11" customFormat="1" ht="15.75" thickBot="1" x14ac:dyDescent="0.3">
      <c r="B58" s="17"/>
      <c r="C58" s="89" t="s">
        <v>4</v>
      </c>
      <c r="D58" s="90"/>
      <c r="E58" s="90"/>
      <c r="F58" s="90"/>
      <c r="G58" s="90"/>
      <c r="H58" s="91"/>
      <c r="I58" s="26">
        <f>SUM(I35:I57)</f>
        <v>27209.01</v>
      </c>
    </row>
    <row r="59" spans="2:13" s="11" customFormat="1" x14ac:dyDescent="0.25">
      <c r="B59" s="17"/>
      <c r="E59" s="20"/>
      <c r="F59" s="20"/>
    </row>
    <row r="62" spans="2:13" ht="28.5" customHeight="1" x14ac:dyDescent="0.25">
      <c r="C62" s="85" t="s">
        <v>74</v>
      </c>
      <c r="D62" s="85"/>
      <c r="E62" s="85"/>
      <c r="F62" s="85"/>
      <c r="G62" s="85"/>
      <c r="H62" s="85"/>
      <c r="I62" s="85"/>
    </row>
    <row r="63" spans="2:13" x14ac:dyDescent="0.25">
      <c r="C63" s="40"/>
      <c r="D63" s="40"/>
      <c r="E63" s="40"/>
      <c r="F63" s="40"/>
      <c r="G63" s="40"/>
      <c r="H63" s="40"/>
      <c r="I63" s="40"/>
    </row>
    <row r="64" spans="2:13" x14ac:dyDescent="0.25">
      <c r="C64" s="40"/>
      <c r="D64" s="40"/>
      <c r="E64" s="40"/>
      <c r="F64" s="40"/>
      <c r="G64" s="40"/>
      <c r="H64" s="40"/>
      <c r="I64" s="40"/>
    </row>
    <row r="65" spans="3:9" x14ac:dyDescent="0.25">
      <c r="C65" s="199"/>
      <c r="D65" s="199"/>
      <c r="E65" s="199"/>
      <c r="F65" s="199"/>
      <c r="G65" s="199"/>
      <c r="H65" s="199"/>
      <c r="I65"/>
    </row>
    <row r="66" spans="3:9" ht="15.75" x14ac:dyDescent="0.25">
      <c r="C66" s="63"/>
      <c r="D66" s="63"/>
      <c r="E66" s="63"/>
      <c r="F66" s="63"/>
      <c r="G66" s="28" t="s">
        <v>42</v>
      </c>
      <c r="H66" s="64" t="s">
        <v>45</v>
      </c>
      <c r="I66" s="2" t="s">
        <v>60</v>
      </c>
    </row>
    <row r="67" spans="3:9" x14ac:dyDescent="0.25">
      <c r="C67" s="199"/>
      <c r="D67" s="199"/>
      <c r="E67" s="199"/>
      <c r="F67" s="199"/>
      <c r="G67" s="199"/>
      <c r="H67" s="199"/>
      <c r="I67"/>
    </row>
    <row r="68" spans="3:9" x14ac:dyDescent="0.25">
      <c r="C68" s="65"/>
      <c r="D68" s="199"/>
      <c r="E68" s="200"/>
      <c r="F68" s="200"/>
      <c r="G68" s="200"/>
      <c r="H68" s="63"/>
      <c r="I68" s="199"/>
    </row>
    <row r="69" spans="3:9" ht="15.75" x14ac:dyDescent="0.25">
      <c r="C69" s="65"/>
      <c r="D69" s="199"/>
      <c r="E69" s="94" t="s">
        <v>75</v>
      </c>
      <c r="F69" s="94"/>
      <c r="G69" s="94"/>
      <c r="H69" s="66"/>
      <c r="I69" s="199"/>
    </row>
    <row r="70" spans="3:9" x14ac:dyDescent="0.25">
      <c r="C70" s="65"/>
      <c r="D70" s="63"/>
      <c r="E70" s="86" t="s">
        <v>21</v>
      </c>
      <c r="F70" s="86"/>
      <c r="G70" s="86"/>
      <c r="H70" s="66"/>
      <c r="I70" s="63"/>
    </row>
    <row r="71" spans="3:9" x14ac:dyDescent="0.25">
      <c r="C71"/>
      <c r="D71"/>
      <c r="E71" s="67"/>
      <c r="F71" s="67"/>
      <c r="G71"/>
      <c r="H71"/>
      <c r="I71"/>
    </row>
  </sheetData>
  <sheetProtection algorithmName="SHA-512" hashValue="4wowPeON8P+UyjkiIw+g33ROos/x7r7gaWkmXUex+X3Q9W3LQO4JeuP4JxVKKutMpiwM5YDaAIGIHjqXGRoHAA==" saltValue="LwTW5LhKp05CyJyN3tMjgQ==" spinCount="100000" sheet="1" objects="1" scenarios="1" formatCells="0" insertRows="0" deleteRows="0" sort="0"/>
  <mergeCells count="49">
    <mergeCell ref="J33:M33"/>
    <mergeCell ref="C14:H14"/>
    <mergeCell ref="E2:I2"/>
    <mergeCell ref="E3:I3"/>
    <mergeCell ref="E4:I4"/>
    <mergeCell ref="C5:H5"/>
    <mergeCell ref="C6:I6"/>
    <mergeCell ref="C7:F8"/>
    <mergeCell ref="G7:G8"/>
    <mergeCell ref="H7:H8"/>
    <mergeCell ref="I7:I8"/>
    <mergeCell ref="C9:F9"/>
    <mergeCell ref="C10:H10"/>
    <mergeCell ref="C11:H11"/>
    <mergeCell ref="C12:H12"/>
    <mergeCell ref="C13:H13"/>
    <mergeCell ref="C26:H26"/>
    <mergeCell ref="C16:I16"/>
    <mergeCell ref="C17:F17"/>
    <mergeCell ref="G17:H17"/>
    <mergeCell ref="C18:H19"/>
    <mergeCell ref="I18:I19"/>
    <mergeCell ref="C20:H20"/>
    <mergeCell ref="C21:H21"/>
    <mergeCell ref="C22:H22"/>
    <mergeCell ref="C23:H23"/>
    <mergeCell ref="C24:H24"/>
    <mergeCell ref="C25:H25"/>
    <mergeCell ref="C27:H27"/>
    <mergeCell ref="C28:H28"/>
    <mergeCell ref="C29:H29"/>
    <mergeCell ref="C30:H30"/>
    <mergeCell ref="C31:H31"/>
    <mergeCell ref="E70:G70"/>
    <mergeCell ref="H33:H34"/>
    <mergeCell ref="I33:I34"/>
    <mergeCell ref="C58:H58"/>
    <mergeCell ref="C65:H65"/>
    <mergeCell ref="C33:C34"/>
    <mergeCell ref="D33:D34"/>
    <mergeCell ref="E33:E34"/>
    <mergeCell ref="F33:F34"/>
    <mergeCell ref="G33:G34"/>
    <mergeCell ref="C67:H67"/>
    <mergeCell ref="D68:D69"/>
    <mergeCell ref="E68:G68"/>
    <mergeCell ref="I68:I69"/>
    <mergeCell ref="C62:I62"/>
    <mergeCell ref="E69:G69"/>
  </mergeCells>
  <dataValidations count="2">
    <dataValidation type="list" allowBlank="1" showInputMessage="1" showErrorMessage="1" promptTitle="Grupo da Despesa" prompt="Selecione o grupo que a sua despesa se encaixa:" sqref="E35:E57" xr:uid="{00000000-0002-0000-0500-000000000000}">
      <formula1>Grupos</formula1>
    </dataValidation>
    <dataValidation type="list" allowBlank="1" showInputMessage="1" showErrorMessage="1" promptTitle="Categoria da Despesa" prompt="Selecione a catergoria que sua despesa se encaixa:" sqref="F35:F57" xr:uid="{00000000-0002-0000-0500-000001000000}">
      <formula1>INDIRECT(E35)</formula1>
    </dataValidation>
  </dataValidations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71"/>
  <sheetViews>
    <sheetView showGridLines="0" topLeftCell="A33" zoomScale="110" zoomScaleNormal="110" workbookViewId="0">
      <selection activeCell="D46" sqref="D46:I46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2" width="4.7109375" style="5" customWidth="1"/>
    <col min="13" max="16384" width="9.140625" style="5"/>
  </cols>
  <sheetData>
    <row r="2" spans="3:9" ht="22.5" customHeight="1" x14ac:dyDescent="0.25">
      <c r="C2" s="61"/>
      <c r="D2"/>
      <c r="E2" s="155" t="s">
        <v>72</v>
      </c>
      <c r="F2" s="155"/>
      <c r="G2" s="155"/>
      <c r="H2" s="155"/>
      <c r="I2" s="155"/>
    </row>
    <row r="3" spans="3:9" ht="15" customHeight="1" x14ac:dyDescent="0.25">
      <c r="C3" s="61"/>
      <c r="D3"/>
      <c r="E3" s="156" t="s">
        <v>51</v>
      </c>
      <c r="F3" s="156"/>
      <c r="G3" s="156"/>
      <c r="H3" s="156"/>
      <c r="I3" s="156"/>
    </row>
    <row r="4" spans="3:9" ht="45" customHeight="1" x14ac:dyDescent="0.25">
      <c r="C4"/>
      <c r="D4" s="62"/>
      <c r="E4" s="154" t="s">
        <v>73</v>
      </c>
      <c r="F4" s="154"/>
      <c r="G4" s="154"/>
      <c r="H4" s="154"/>
      <c r="I4" s="154"/>
    </row>
    <row r="5" spans="3:9" ht="15.75" thickBot="1" x14ac:dyDescent="0.3">
      <c r="C5" s="161"/>
      <c r="D5" s="161"/>
      <c r="E5" s="161"/>
      <c r="F5" s="161"/>
      <c r="G5" s="161"/>
      <c r="H5" s="161"/>
      <c r="I5"/>
    </row>
    <row r="6" spans="3:9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9" ht="15" customHeight="1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9" ht="15.75" thickBot="1" x14ac:dyDescent="0.3">
      <c r="C8" s="135"/>
      <c r="D8" s="136"/>
      <c r="E8" s="136"/>
      <c r="F8" s="137"/>
      <c r="G8" s="139"/>
      <c r="H8" s="139"/>
      <c r="I8" s="148"/>
    </row>
    <row r="9" spans="3:9" ht="15.75" thickBot="1" x14ac:dyDescent="0.3">
      <c r="C9" s="82">
        <v>30000</v>
      </c>
      <c r="D9" s="83"/>
      <c r="E9" s="83"/>
      <c r="F9" s="149"/>
      <c r="G9" s="56" t="s">
        <v>3</v>
      </c>
      <c r="H9" s="57">
        <v>44788</v>
      </c>
      <c r="I9" s="55">
        <v>25500</v>
      </c>
    </row>
    <row r="10" spans="3:9" x14ac:dyDescent="0.25">
      <c r="C10" s="129" t="s">
        <v>52</v>
      </c>
      <c r="D10" s="130"/>
      <c r="E10" s="130"/>
      <c r="F10" s="130"/>
      <c r="G10" s="130"/>
      <c r="H10" s="157"/>
      <c r="I10" s="47">
        <f ca="1">'Minuta Julho'!I31</f>
        <v>52927.819999999978</v>
      </c>
    </row>
    <row r="11" spans="3:9" ht="15.75" thickBot="1" x14ac:dyDescent="0.3">
      <c r="C11" s="158" t="s">
        <v>53</v>
      </c>
      <c r="D11" s="159"/>
      <c r="E11" s="159"/>
      <c r="F11" s="159"/>
      <c r="G11" s="159"/>
      <c r="H11" s="160"/>
      <c r="I11" s="53"/>
    </row>
    <row r="12" spans="3:9" ht="15.75" thickBot="1" x14ac:dyDescent="0.3">
      <c r="C12" s="132" t="s">
        <v>4</v>
      </c>
      <c r="D12" s="133"/>
      <c r="E12" s="133"/>
      <c r="F12" s="133"/>
      <c r="G12" s="133"/>
      <c r="H12" s="143"/>
      <c r="I12" s="37">
        <f ca="1">SUM(I9:I11)</f>
        <v>78427.819999999978</v>
      </c>
    </row>
    <row r="13" spans="3:9" ht="15.75" thickBot="1" x14ac:dyDescent="0.3">
      <c r="C13" s="191" t="s">
        <v>5</v>
      </c>
      <c r="D13" s="192"/>
      <c r="E13" s="192"/>
      <c r="F13" s="192"/>
      <c r="G13" s="192"/>
      <c r="H13" s="193"/>
      <c r="I13" s="55"/>
    </row>
    <row r="14" spans="3:9" ht="15.75" thickBot="1" x14ac:dyDescent="0.3">
      <c r="C14" s="188" t="s">
        <v>4</v>
      </c>
      <c r="D14" s="189"/>
      <c r="E14" s="189"/>
      <c r="F14" s="189"/>
      <c r="G14" s="189"/>
      <c r="H14" s="190"/>
      <c r="I14" s="52">
        <f ca="1">SUM(I12:I13)</f>
        <v>78427.819999999978</v>
      </c>
    </row>
    <row r="15" spans="3:9" ht="15.75" thickBot="1" x14ac:dyDescent="0.3">
      <c r="C15" s="6"/>
      <c r="D15" s="6"/>
      <c r="E15" s="19"/>
      <c r="F15" s="19"/>
      <c r="G15" s="6"/>
      <c r="H15" s="6"/>
      <c r="I15" s="6"/>
    </row>
    <row r="16" spans="3:9" ht="15.75" thickBot="1" x14ac:dyDescent="0.3">
      <c r="C16" s="82" t="s">
        <v>6</v>
      </c>
      <c r="D16" s="83"/>
      <c r="E16" s="83"/>
      <c r="F16" s="83"/>
      <c r="G16" s="83"/>
      <c r="H16" s="83"/>
      <c r="I16" s="84"/>
    </row>
    <row r="17" spans="3:9" ht="16.5" thickBot="1" x14ac:dyDescent="0.3">
      <c r="C17" s="132" t="s">
        <v>7</v>
      </c>
      <c r="D17" s="133"/>
      <c r="E17" s="133"/>
      <c r="F17" s="133"/>
      <c r="G17" s="134" t="s">
        <v>66</v>
      </c>
      <c r="H17" s="134"/>
      <c r="I17" s="60"/>
    </row>
    <row r="18" spans="3:9" ht="15" customHeight="1" x14ac:dyDescent="0.25">
      <c r="C18" s="112" t="s">
        <v>8</v>
      </c>
      <c r="D18" s="113"/>
      <c r="E18" s="113"/>
      <c r="F18" s="113"/>
      <c r="G18" s="113"/>
      <c r="H18" s="114"/>
      <c r="I18" s="118" t="s">
        <v>9</v>
      </c>
    </row>
    <row r="19" spans="3:9" ht="15.75" thickBot="1" x14ac:dyDescent="0.3">
      <c r="C19" s="115"/>
      <c r="D19" s="116"/>
      <c r="E19" s="116"/>
      <c r="F19" s="116"/>
      <c r="G19" s="116"/>
      <c r="H19" s="117"/>
      <c r="I19" s="119"/>
    </row>
    <row r="20" spans="3:9" x14ac:dyDescent="0.25">
      <c r="C20" s="120" t="s">
        <v>10</v>
      </c>
      <c r="D20" s="121"/>
      <c r="E20" s="121"/>
      <c r="F20" s="121"/>
      <c r="G20" s="121"/>
      <c r="H20" s="122"/>
      <c r="I20" s="15">
        <f ca="1">SUMIF($E$35:$I$57,"Generos_Alimenticios",$I$35:$I$57)</f>
        <v>0</v>
      </c>
    </row>
    <row r="21" spans="3:9" x14ac:dyDescent="0.25">
      <c r="C21" s="123" t="s">
        <v>11</v>
      </c>
      <c r="D21" s="124"/>
      <c r="E21" s="124"/>
      <c r="F21" s="124"/>
      <c r="G21" s="124"/>
      <c r="H21" s="125"/>
      <c r="I21" s="15">
        <f ca="1">SUMIF($E$35:$I$57,"Locações_Diversas",$I$35:$I$57)</f>
        <v>320</v>
      </c>
    </row>
    <row r="22" spans="3:9" x14ac:dyDescent="0.25">
      <c r="C22" s="123" t="s">
        <v>12</v>
      </c>
      <c r="D22" s="124"/>
      <c r="E22" s="124"/>
      <c r="F22" s="124"/>
      <c r="G22" s="124"/>
      <c r="H22" s="125"/>
      <c r="I22" s="15">
        <f ca="1">SUMIF($E$35:$I$57,"Medicamentos",$I$35:$I$57)</f>
        <v>0</v>
      </c>
    </row>
    <row r="23" spans="3:9" x14ac:dyDescent="0.25">
      <c r="C23" s="123" t="s">
        <v>13</v>
      </c>
      <c r="D23" s="124"/>
      <c r="E23" s="124"/>
      <c r="F23" s="124"/>
      <c r="G23" s="124"/>
      <c r="H23" s="125"/>
      <c r="I23" s="15">
        <f ca="1">SUMIF($E$35:$I$57,"Outras_Despesas",$I$35:$I$57)</f>
        <v>0</v>
      </c>
    </row>
    <row r="24" spans="3:9" x14ac:dyDescent="0.25">
      <c r="C24" s="123" t="s">
        <v>30</v>
      </c>
      <c r="D24" s="124"/>
      <c r="E24" s="124"/>
      <c r="F24" s="124"/>
      <c r="G24" s="124"/>
      <c r="H24" s="125"/>
      <c r="I24" s="15">
        <f ca="1">SUMIF($E$35:$I$57,"Materiais_Consumo",$I$35:$I$57)</f>
        <v>2628.91</v>
      </c>
    </row>
    <row r="25" spans="3:9" x14ac:dyDescent="0.25">
      <c r="C25" s="123" t="s">
        <v>31</v>
      </c>
      <c r="D25" s="124"/>
      <c r="E25" s="124"/>
      <c r="F25" s="124"/>
      <c r="G25" s="124"/>
      <c r="H25" s="125"/>
      <c r="I25" s="15">
        <f ca="1">SUMIF($E$35:$I$57,"Serviços_Terceiros",$I$35:$I$57)</f>
        <v>0</v>
      </c>
    </row>
    <row r="26" spans="3:9" x14ac:dyDescent="0.25">
      <c r="C26" s="123" t="s">
        <v>14</v>
      </c>
      <c r="D26" s="124"/>
      <c r="E26" s="124"/>
      <c r="F26" s="124"/>
      <c r="G26" s="124"/>
      <c r="H26" s="125"/>
      <c r="I26" s="15">
        <f ca="1">SUMIF($E$35:$I$57,"Recursos_Humanos",$I$35:$I$57)+SUMIF($E$35:$I$57,"Encargos",$I$35:$I$57)</f>
        <v>19045.03</v>
      </c>
    </row>
    <row r="27" spans="3:9" ht="15.75" thickBot="1" x14ac:dyDescent="0.3">
      <c r="C27" s="126" t="s">
        <v>15</v>
      </c>
      <c r="D27" s="127"/>
      <c r="E27" s="127"/>
      <c r="F27" s="127"/>
      <c r="G27" s="127"/>
      <c r="H27" s="128"/>
      <c r="I27" s="15">
        <f ca="1">SUMIF($E$35:$I$57,"Utilidades_Públicas",$I$35:$I$57)</f>
        <v>2111.4899999999998</v>
      </c>
    </row>
    <row r="28" spans="3:9" x14ac:dyDescent="0.25">
      <c r="C28" s="129" t="s">
        <v>16</v>
      </c>
      <c r="D28" s="130"/>
      <c r="E28" s="130"/>
      <c r="F28" s="130"/>
      <c r="G28" s="130"/>
      <c r="H28" s="131"/>
      <c r="I28" s="8">
        <f ca="1">SUM(I20:I27)</f>
        <v>24105.43</v>
      </c>
    </row>
    <row r="29" spans="3:9" x14ac:dyDescent="0.25">
      <c r="C29" s="109" t="s">
        <v>17</v>
      </c>
      <c r="D29" s="110"/>
      <c r="E29" s="110"/>
      <c r="F29" s="110"/>
      <c r="G29" s="110"/>
      <c r="H29" s="111"/>
      <c r="I29" s="9">
        <f ca="1">I14-I28</f>
        <v>54322.389999999978</v>
      </c>
    </row>
    <row r="30" spans="3:9" x14ac:dyDescent="0.25">
      <c r="C30" s="95" t="s">
        <v>18</v>
      </c>
      <c r="D30" s="96"/>
      <c r="E30" s="96"/>
      <c r="F30" s="96"/>
      <c r="G30" s="96"/>
      <c r="H30" s="97"/>
      <c r="I30" s="50"/>
    </row>
    <row r="31" spans="3:9" ht="15.75" thickBot="1" x14ac:dyDescent="0.3">
      <c r="C31" s="98" t="s">
        <v>19</v>
      </c>
      <c r="D31" s="99"/>
      <c r="E31" s="99"/>
      <c r="F31" s="99"/>
      <c r="G31" s="99"/>
      <c r="H31" s="100"/>
      <c r="I31" s="10">
        <f ca="1">I29-I30</f>
        <v>54322.389999999978</v>
      </c>
    </row>
    <row r="32" spans="3:9" ht="15.75" thickBot="1" x14ac:dyDescent="0.3"/>
    <row r="33" spans="2:12" s="11" customFormat="1" ht="20.25" customHeight="1" thickBot="1" x14ac:dyDescent="0.3">
      <c r="B33" s="17"/>
      <c r="C33" s="101" t="s">
        <v>38</v>
      </c>
      <c r="D33" s="103" t="s">
        <v>41</v>
      </c>
      <c r="E33" s="105" t="s">
        <v>24</v>
      </c>
      <c r="F33" s="105" t="s">
        <v>8</v>
      </c>
      <c r="G33" s="107" t="s">
        <v>25</v>
      </c>
      <c r="H33" s="107" t="s">
        <v>29</v>
      </c>
      <c r="I33" s="87" t="s">
        <v>20</v>
      </c>
      <c r="J33" s="201" t="s">
        <v>37</v>
      </c>
      <c r="K33" s="202"/>
      <c r="L33" s="203"/>
    </row>
    <row r="34" spans="2:12" s="11" customFormat="1" ht="20.25" customHeight="1" thickBot="1" x14ac:dyDescent="0.3">
      <c r="B34" s="17"/>
      <c r="C34" s="102"/>
      <c r="D34" s="104"/>
      <c r="E34" s="106"/>
      <c r="F34" s="106"/>
      <c r="G34" s="108"/>
      <c r="H34" s="108"/>
      <c r="I34" s="88"/>
      <c r="J34" s="30" t="s">
        <v>35</v>
      </c>
      <c r="K34" s="31" t="s">
        <v>36</v>
      </c>
      <c r="L34" s="32" t="s">
        <v>44</v>
      </c>
    </row>
    <row r="35" spans="2:12" s="11" customFormat="1" ht="15.75" thickBot="1" x14ac:dyDescent="0.3">
      <c r="B35" s="17"/>
      <c r="C35" s="21">
        <v>44788</v>
      </c>
      <c r="D35" s="22" t="s">
        <v>208</v>
      </c>
      <c r="E35" s="36" t="s">
        <v>28</v>
      </c>
      <c r="F35" s="36" t="s">
        <v>81</v>
      </c>
      <c r="G35" s="12" t="s">
        <v>180</v>
      </c>
      <c r="H35" s="12" t="s">
        <v>181</v>
      </c>
      <c r="I35" s="23">
        <v>99.99</v>
      </c>
      <c r="J35" s="33"/>
      <c r="K35" s="34"/>
      <c r="L35" s="34"/>
    </row>
    <row r="36" spans="2:12" s="11" customFormat="1" ht="15.75" thickBot="1" x14ac:dyDescent="0.3">
      <c r="B36" s="17"/>
      <c r="C36" s="21">
        <v>44789</v>
      </c>
      <c r="D36" s="22" t="s">
        <v>182</v>
      </c>
      <c r="E36" s="36" t="s">
        <v>22</v>
      </c>
      <c r="F36" s="36" t="s">
        <v>48</v>
      </c>
      <c r="G36" s="12" t="s">
        <v>48</v>
      </c>
      <c r="H36" s="12" t="s">
        <v>175</v>
      </c>
      <c r="I36" s="23">
        <v>4675.83</v>
      </c>
      <c r="J36" s="33"/>
      <c r="K36" s="35"/>
      <c r="L36" s="35"/>
    </row>
    <row r="37" spans="2:12" s="11" customFormat="1" ht="15.75" thickBot="1" x14ac:dyDescent="0.3">
      <c r="B37" s="17"/>
      <c r="C37" s="21">
        <v>44789</v>
      </c>
      <c r="D37" s="22" t="s">
        <v>201</v>
      </c>
      <c r="E37" s="36" t="s">
        <v>22</v>
      </c>
      <c r="F37" s="36" t="s">
        <v>48</v>
      </c>
      <c r="G37" s="12" t="s">
        <v>48</v>
      </c>
      <c r="H37" s="12" t="s">
        <v>175</v>
      </c>
      <c r="I37" s="23">
        <v>4757.57</v>
      </c>
      <c r="J37" s="33"/>
      <c r="K37" s="35"/>
      <c r="L37" s="35"/>
    </row>
    <row r="38" spans="2:12" s="11" customFormat="1" ht="15.75" thickBot="1" x14ac:dyDescent="0.3">
      <c r="B38" s="17"/>
      <c r="C38" s="21">
        <v>44789</v>
      </c>
      <c r="D38" s="22" t="s">
        <v>219</v>
      </c>
      <c r="E38" s="36" t="s">
        <v>22</v>
      </c>
      <c r="F38" s="36" t="s">
        <v>49</v>
      </c>
      <c r="G38" s="12" t="s">
        <v>138</v>
      </c>
      <c r="H38" s="12" t="s">
        <v>209</v>
      </c>
      <c r="I38" s="23">
        <v>111.23</v>
      </c>
      <c r="J38" s="33"/>
      <c r="K38" s="35"/>
      <c r="L38" s="35"/>
    </row>
    <row r="39" spans="2:12" s="11" customFormat="1" ht="15.75" thickBot="1" x14ac:dyDescent="0.3">
      <c r="B39" s="17"/>
      <c r="C39" s="21">
        <v>44789</v>
      </c>
      <c r="D39" s="22" t="s">
        <v>210</v>
      </c>
      <c r="E39" s="36" t="s">
        <v>22</v>
      </c>
      <c r="F39" s="36" t="s">
        <v>23</v>
      </c>
      <c r="G39" s="12" t="s">
        <v>23</v>
      </c>
      <c r="H39" s="12" t="s">
        <v>175</v>
      </c>
      <c r="I39" s="23">
        <v>1449.02</v>
      </c>
      <c r="J39" s="33"/>
      <c r="K39" s="35"/>
      <c r="L39" s="35"/>
    </row>
    <row r="40" spans="2:12" s="11" customFormat="1" ht="15.75" thickBot="1" x14ac:dyDescent="0.3">
      <c r="B40" s="17"/>
      <c r="C40" s="21">
        <v>44797</v>
      </c>
      <c r="D40" s="22" t="s">
        <v>211</v>
      </c>
      <c r="E40" s="36" t="s">
        <v>28</v>
      </c>
      <c r="F40" s="36" t="s">
        <v>39</v>
      </c>
      <c r="G40" s="12" t="s">
        <v>132</v>
      </c>
      <c r="H40" s="12" t="s">
        <v>202</v>
      </c>
      <c r="I40" s="23">
        <v>580.37</v>
      </c>
      <c r="J40" s="33"/>
      <c r="K40" s="35"/>
      <c r="L40" s="35"/>
    </row>
    <row r="41" spans="2:12" s="11" customFormat="1" ht="15.75" thickBot="1" x14ac:dyDescent="0.3">
      <c r="B41" s="17"/>
      <c r="C41" s="21">
        <v>44797</v>
      </c>
      <c r="D41" s="22" t="s">
        <v>212</v>
      </c>
      <c r="E41" s="36" t="s">
        <v>28</v>
      </c>
      <c r="F41" s="36" t="s">
        <v>114</v>
      </c>
      <c r="G41" s="12" t="s">
        <v>183</v>
      </c>
      <c r="H41" s="12" t="s">
        <v>184</v>
      </c>
      <c r="I41" s="23">
        <v>585.95000000000005</v>
      </c>
      <c r="J41" s="33"/>
      <c r="K41" s="35"/>
      <c r="L41" s="35"/>
    </row>
    <row r="42" spans="2:12" s="11" customFormat="1" ht="15.75" thickBot="1" x14ac:dyDescent="0.3">
      <c r="B42" s="17"/>
      <c r="C42" s="21">
        <v>44797</v>
      </c>
      <c r="D42" s="22" t="s">
        <v>211</v>
      </c>
      <c r="E42" s="36" t="s">
        <v>28</v>
      </c>
      <c r="F42" s="36" t="s">
        <v>57</v>
      </c>
      <c r="G42" s="12" t="s">
        <v>187</v>
      </c>
      <c r="H42" s="12" t="s">
        <v>213</v>
      </c>
      <c r="I42" s="23">
        <v>231.81</v>
      </c>
      <c r="J42" s="33"/>
      <c r="K42" s="35"/>
      <c r="L42" s="35"/>
    </row>
    <row r="43" spans="2:12" s="11" customFormat="1" ht="15.75" thickBot="1" x14ac:dyDescent="0.3">
      <c r="B43" s="17"/>
      <c r="C43" s="21">
        <v>44797</v>
      </c>
      <c r="D43" s="22" t="s">
        <v>198</v>
      </c>
      <c r="E43" s="36" t="s">
        <v>22</v>
      </c>
      <c r="F43" s="36" t="s">
        <v>49</v>
      </c>
      <c r="G43" s="12" t="s">
        <v>138</v>
      </c>
      <c r="H43" s="12" t="s">
        <v>214</v>
      </c>
      <c r="I43" s="23">
        <v>189.91</v>
      </c>
      <c r="J43" s="33"/>
      <c r="K43" s="35"/>
      <c r="L43" s="35"/>
    </row>
    <row r="44" spans="2:12" s="11" customFormat="1" ht="15.75" thickBot="1" x14ac:dyDescent="0.3">
      <c r="B44" s="17"/>
      <c r="C44" s="21">
        <v>44799</v>
      </c>
      <c r="D44" s="22" t="s">
        <v>212</v>
      </c>
      <c r="E44" s="36" t="s">
        <v>22</v>
      </c>
      <c r="F44" s="36" t="s">
        <v>48</v>
      </c>
      <c r="G44" s="12" t="s">
        <v>48</v>
      </c>
      <c r="H44" s="12" t="s">
        <v>175</v>
      </c>
      <c r="I44" s="23">
        <v>6121.27</v>
      </c>
      <c r="J44" s="33"/>
      <c r="K44" s="35"/>
      <c r="L44" s="35"/>
    </row>
    <row r="45" spans="2:12" s="11" customFormat="1" ht="15.75" thickBot="1" x14ac:dyDescent="0.3">
      <c r="B45" s="17"/>
      <c r="C45" s="21">
        <v>44799</v>
      </c>
      <c r="D45" s="22" t="s">
        <v>215</v>
      </c>
      <c r="E45" s="36" t="s">
        <v>22</v>
      </c>
      <c r="F45" s="36" t="s">
        <v>49</v>
      </c>
      <c r="G45" s="12" t="s">
        <v>138</v>
      </c>
      <c r="H45" s="12" t="s">
        <v>216</v>
      </c>
      <c r="I45" s="23">
        <v>336.78</v>
      </c>
      <c r="J45" s="33"/>
      <c r="K45" s="35"/>
      <c r="L45" s="35"/>
    </row>
    <row r="46" spans="2:12" s="11" customFormat="1" ht="15.75" thickBot="1" x14ac:dyDescent="0.3">
      <c r="B46" s="17"/>
      <c r="C46" s="21">
        <v>44804</v>
      </c>
      <c r="D46" s="22" t="s">
        <v>217</v>
      </c>
      <c r="E46" s="36" t="s">
        <v>26</v>
      </c>
      <c r="F46" s="36" t="s">
        <v>112</v>
      </c>
      <c r="G46" s="80" t="s">
        <v>191</v>
      </c>
      <c r="H46" s="12" t="s">
        <v>112</v>
      </c>
      <c r="I46" s="23">
        <v>2090.13</v>
      </c>
      <c r="J46" s="33"/>
      <c r="K46" s="35"/>
      <c r="L46" s="35"/>
    </row>
    <row r="47" spans="2:12" s="11" customFormat="1" ht="15.75" thickBot="1" x14ac:dyDescent="0.3">
      <c r="B47" s="17"/>
      <c r="C47" s="21">
        <v>44804</v>
      </c>
      <c r="D47" s="22" t="s">
        <v>218</v>
      </c>
      <c r="E47" s="36" t="s">
        <v>26</v>
      </c>
      <c r="F47" s="36" t="s">
        <v>55</v>
      </c>
      <c r="G47" s="12" t="s">
        <v>170</v>
      </c>
      <c r="H47" s="12" t="s">
        <v>47</v>
      </c>
      <c r="I47" s="23">
        <v>538.78</v>
      </c>
      <c r="J47" s="33"/>
      <c r="K47" s="35"/>
      <c r="L47" s="35"/>
    </row>
    <row r="48" spans="2:12" s="11" customFormat="1" ht="15.75" thickBot="1" x14ac:dyDescent="0.3">
      <c r="B48" s="17"/>
      <c r="C48" s="21">
        <v>44810</v>
      </c>
      <c r="D48" s="22" t="s">
        <v>220</v>
      </c>
      <c r="E48" s="36" t="s">
        <v>28</v>
      </c>
      <c r="F48" s="36" t="s">
        <v>114</v>
      </c>
      <c r="G48" s="12" t="s">
        <v>183</v>
      </c>
      <c r="H48" s="12" t="s">
        <v>184</v>
      </c>
      <c r="I48" s="23">
        <v>363.24</v>
      </c>
      <c r="J48" s="33"/>
      <c r="K48" s="35"/>
      <c r="L48" s="35"/>
    </row>
    <row r="49" spans="2:12" s="11" customFormat="1" ht="15.75" thickBot="1" x14ac:dyDescent="0.3">
      <c r="B49" s="17"/>
      <c r="C49" s="21">
        <v>44810</v>
      </c>
      <c r="D49" s="22" t="s">
        <v>203</v>
      </c>
      <c r="E49" s="36" t="s">
        <v>76</v>
      </c>
      <c r="F49" s="36" t="s">
        <v>77</v>
      </c>
      <c r="G49" s="12" t="s">
        <v>153</v>
      </c>
      <c r="H49" s="12" t="s">
        <v>77</v>
      </c>
      <c r="I49" s="23">
        <v>320</v>
      </c>
      <c r="J49" s="33"/>
      <c r="K49" s="35"/>
      <c r="L49" s="35"/>
    </row>
    <row r="50" spans="2:12" s="11" customFormat="1" ht="15.75" thickBot="1" x14ac:dyDescent="0.3">
      <c r="B50" s="17"/>
      <c r="C50" s="21">
        <v>44810</v>
      </c>
      <c r="D50" s="22" t="s">
        <v>221</v>
      </c>
      <c r="E50" s="36" t="s">
        <v>28</v>
      </c>
      <c r="F50" s="36" t="s">
        <v>57</v>
      </c>
      <c r="G50" s="12" t="s">
        <v>187</v>
      </c>
      <c r="H50" s="12" t="s">
        <v>222</v>
      </c>
      <c r="I50" s="23">
        <v>250.13</v>
      </c>
      <c r="J50" s="33"/>
      <c r="K50" s="35"/>
      <c r="L50" s="35"/>
    </row>
    <row r="51" spans="2:12" s="11" customFormat="1" ht="15.75" thickBot="1" x14ac:dyDescent="0.3">
      <c r="B51" s="17"/>
      <c r="C51" s="21">
        <v>44810</v>
      </c>
      <c r="D51" s="22" t="s">
        <v>223</v>
      </c>
      <c r="E51" s="36" t="s">
        <v>22</v>
      </c>
      <c r="F51" s="36" t="s">
        <v>23</v>
      </c>
      <c r="G51" s="12" t="s">
        <v>23</v>
      </c>
      <c r="H51" s="12" t="s">
        <v>175</v>
      </c>
      <c r="I51" s="23">
        <v>1403.42</v>
      </c>
      <c r="J51" s="33"/>
      <c r="K51" s="35"/>
      <c r="L51" s="35"/>
    </row>
    <row r="52" spans="2:12" s="11" customFormat="1" ht="15.75" thickBot="1" x14ac:dyDescent="0.3">
      <c r="B52" s="17"/>
      <c r="C52" s="21"/>
      <c r="D52" s="22"/>
      <c r="E52" s="36"/>
      <c r="F52" s="36"/>
      <c r="G52" s="12"/>
      <c r="H52" s="12"/>
      <c r="I52" s="23"/>
      <c r="J52" s="33"/>
      <c r="K52" s="35"/>
      <c r="L52" s="35"/>
    </row>
    <row r="53" spans="2:12" s="11" customFormat="1" ht="15.75" thickBot="1" x14ac:dyDescent="0.3">
      <c r="B53" s="17"/>
      <c r="C53" s="21"/>
      <c r="D53" s="22"/>
      <c r="E53" s="36"/>
      <c r="F53" s="36"/>
      <c r="G53" s="12"/>
      <c r="H53" s="12"/>
      <c r="I53" s="23"/>
      <c r="J53" s="33"/>
      <c r="K53" s="35"/>
      <c r="L53" s="35"/>
    </row>
    <row r="54" spans="2:12" s="11" customFormat="1" ht="15.75" thickBot="1" x14ac:dyDescent="0.3">
      <c r="B54" s="17"/>
      <c r="C54" s="21"/>
      <c r="D54" s="22"/>
      <c r="E54" s="36"/>
      <c r="F54" s="36"/>
      <c r="G54" s="12"/>
      <c r="H54" s="12"/>
      <c r="I54" s="23"/>
      <c r="J54" s="33"/>
      <c r="K54" s="35"/>
      <c r="L54" s="35"/>
    </row>
    <row r="55" spans="2:12" s="11" customFormat="1" ht="15.75" thickBot="1" x14ac:dyDescent="0.3">
      <c r="B55" s="17"/>
      <c r="C55" s="21"/>
      <c r="D55" s="22"/>
      <c r="E55" s="36"/>
      <c r="F55" s="36"/>
      <c r="G55" s="12"/>
      <c r="H55" s="12"/>
      <c r="I55" s="23"/>
      <c r="J55" s="33"/>
      <c r="K55" s="35"/>
      <c r="L55" s="35"/>
    </row>
    <row r="56" spans="2:12" s="11" customFormat="1" ht="15.75" thickBot="1" x14ac:dyDescent="0.3">
      <c r="B56" s="17"/>
      <c r="C56" s="21"/>
      <c r="D56" s="22"/>
      <c r="E56" s="36"/>
      <c r="F56" s="36"/>
      <c r="G56" s="12"/>
      <c r="H56" s="12"/>
      <c r="I56" s="23"/>
      <c r="J56" s="33"/>
      <c r="K56" s="35"/>
      <c r="L56" s="35"/>
    </row>
    <row r="57" spans="2:12" s="11" customFormat="1" ht="15.75" thickBot="1" x14ac:dyDescent="0.3">
      <c r="B57" s="17"/>
      <c r="C57" s="21"/>
      <c r="D57" s="22"/>
      <c r="E57" s="36"/>
      <c r="F57" s="36"/>
      <c r="G57" s="12"/>
      <c r="H57" s="12"/>
      <c r="I57" s="23"/>
      <c r="J57" s="33"/>
      <c r="K57" s="35"/>
      <c r="L57" s="35"/>
    </row>
    <row r="58" spans="2:12" s="11" customFormat="1" ht="15.75" thickBot="1" x14ac:dyDescent="0.3">
      <c r="B58" s="17"/>
      <c r="C58" s="89" t="s">
        <v>4</v>
      </c>
      <c r="D58" s="90"/>
      <c r="E58" s="90"/>
      <c r="F58" s="90"/>
      <c r="G58" s="90"/>
      <c r="H58" s="91"/>
      <c r="I58" s="26">
        <f>SUM(I35:I57)</f>
        <v>24105.43</v>
      </c>
    </row>
    <row r="59" spans="2:12" s="11" customFormat="1" x14ac:dyDescent="0.25">
      <c r="B59" s="17"/>
      <c r="E59" s="20"/>
      <c r="F59" s="20"/>
    </row>
    <row r="62" spans="2:12" ht="26.25" customHeight="1" x14ac:dyDescent="0.25">
      <c r="C62" s="85" t="s">
        <v>74</v>
      </c>
      <c r="D62" s="85"/>
      <c r="E62" s="85"/>
      <c r="F62" s="85"/>
      <c r="G62" s="85"/>
      <c r="H62" s="85"/>
      <c r="I62" s="85"/>
    </row>
    <row r="63" spans="2:12" x14ac:dyDescent="0.25">
      <c r="C63" s="40"/>
      <c r="D63" s="40"/>
      <c r="E63" s="40"/>
      <c r="F63" s="40"/>
      <c r="G63" s="40"/>
      <c r="H63" s="40"/>
      <c r="I63" s="40"/>
    </row>
    <row r="64" spans="2:12" x14ac:dyDescent="0.25">
      <c r="C64" s="40"/>
      <c r="D64" s="40"/>
      <c r="E64" s="40"/>
      <c r="F64" s="40"/>
      <c r="G64" s="40"/>
      <c r="H64" s="40"/>
      <c r="I64" s="40"/>
    </row>
    <row r="65" spans="3:9" x14ac:dyDescent="0.25">
      <c r="C65" s="199"/>
      <c r="D65" s="199"/>
      <c r="E65" s="199"/>
      <c r="F65" s="199"/>
      <c r="G65" s="199"/>
      <c r="H65" s="199"/>
      <c r="I65"/>
    </row>
    <row r="66" spans="3:9" ht="15.75" x14ac:dyDescent="0.25">
      <c r="C66" s="63"/>
      <c r="D66" s="63"/>
      <c r="E66" s="63"/>
      <c r="F66" s="63"/>
      <c r="G66" s="28" t="s">
        <v>42</v>
      </c>
      <c r="H66" s="64" t="s">
        <v>45</v>
      </c>
      <c r="I66" s="2" t="s">
        <v>60</v>
      </c>
    </row>
    <row r="67" spans="3:9" x14ac:dyDescent="0.25">
      <c r="C67" s="199"/>
      <c r="D67" s="199"/>
      <c r="E67" s="199"/>
      <c r="F67" s="199"/>
      <c r="G67" s="199"/>
      <c r="H67" s="199"/>
      <c r="I67"/>
    </row>
    <row r="68" spans="3:9" x14ac:dyDescent="0.25">
      <c r="C68" s="65"/>
      <c r="D68" s="199"/>
      <c r="E68" s="200"/>
      <c r="F68" s="200"/>
      <c r="G68" s="200"/>
      <c r="H68" s="63"/>
      <c r="I68" s="199"/>
    </row>
    <row r="69" spans="3:9" ht="15.75" x14ac:dyDescent="0.25">
      <c r="C69" s="65"/>
      <c r="D69" s="199"/>
      <c r="E69" s="94" t="s">
        <v>75</v>
      </c>
      <c r="F69" s="94"/>
      <c r="G69" s="94"/>
      <c r="H69" s="66"/>
      <c r="I69" s="199"/>
    </row>
    <row r="70" spans="3:9" x14ac:dyDescent="0.25">
      <c r="C70" s="65"/>
      <c r="D70" s="63"/>
      <c r="E70" s="86" t="s">
        <v>21</v>
      </c>
      <c r="F70" s="86"/>
      <c r="G70" s="86"/>
      <c r="H70" s="66"/>
      <c r="I70" s="63"/>
    </row>
    <row r="71" spans="3:9" x14ac:dyDescent="0.25">
      <c r="C71"/>
      <c r="D71"/>
      <c r="E71" s="67"/>
      <c r="F71" s="67"/>
      <c r="G71"/>
      <c r="H71"/>
      <c r="I71"/>
    </row>
  </sheetData>
  <sheetProtection algorithmName="SHA-512" hashValue="8E2kIpKoIEdXOvpp1/oL5deVo+LOekJSIlee2a2fo/aGqOjUIFNlRNg5Db0dDSqtrK1cr6xJbiE7xW8fWTv6rA==" saltValue="hodVFPJuuriL4Kkr6vJE4w==" spinCount="100000" sheet="1" objects="1" scenarios="1" formatCells="0" insertRows="0" deleteRows="0" sort="0"/>
  <mergeCells count="49">
    <mergeCell ref="C14:H14"/>
    <mergeCell ref="E2:I2"/>
    <mergeCell ref="E3:I3"/>
    <mergeCell ref="E4:I4"/>
    <mergeCell ref="C5:H5"/>
    <mergeCell ref="C6:I6"/>
    <mergeCell ref="C7:F8"/>
    <mergeCell ref="G7:G8"/>
    <mergeCell ref="H7:H8"/>
    <mergeCell ref="I7:I8"/>
    <mergeCell ref="C9:F9"/>
    <mergeCell ref="C10:H10"/>
    <mergeCell ref="C11:H11"/>
    <mergeCell ref="C12:H12"/>
    <mergeCell ref="C13:H13"/>
    <mergeCell ref="E70:G70"/>
    <mergeCell ref="H33:H34"/>
    <mergeCell ref="C26:H26"/>
    <mergeCell ref="D68:D69"/>
    <mergeCell ref="E68:G68"/>
    <mergeCell ref="C27:H27"/>
    <mergeCell ref="C28:H28"/>
    <mergeCell ref="C29:H29"/>
    <mergeCell ref="C16:I16"/>
    <mergeCell ref="C17:F17"/>
    <mergeCell ref="G17:H17"/>
    <mergeCell ref="C18:H19"/>
    <mergeCell ref="I18:I19"/>
    <mergeCell ref="C20:H20"/>
    <mergeCell ref="C21:H21"/>
    <mergeCell ref="C22:H22"/>
    <mergeCell ref="C23:H23"/>
    <mergeCell ref="C67:H67"/>
    <mergeCell ref="C30:H30"/>
    <mergeCell ref="C31:H31"/>
    <mergeCell ref="C24:H24"/>
    <mergeCell ref="C25:H25"/>
    <mergeCell ref="I68:I69"/>
    <mergeCell ref="E69:G69"/>
    <mergeCell ref="J33:L33"/>
    <mergeCell ref="C58:H58"/>
    <mergeCell ref="C65:H65"/>
    <mergeCell ref="C33:C34"/>
    <mergeCell ref="D33:D34"/>
    <mergeCell ref="E33:E34"/>
    <mergeCell ref="F33:F34"/>
    <mergeCell ref="G33:G34"/>
    <mergeCell ref="C62:I62"/>
    <mergeCell ref="I33:I34"/>
  </mergeCells>
  <dataValidations count="2">
    <dataValidation type="list" allowBlank="1" showInputMessage="1" showErrorMessage="1" promptTitle="Grupo da Despesa" prompt="Selecione o grupo que a sua despesa se encaixa:" sqref="E35:E57" xr:uid="{00000000-0002-0000-0700-000000000000}">
      <formula1>Grupos</formula1>
    </dataValidation>
    <dataValidation type="list" allowBlank="1" showInputMessage="1" showErrorMessage="1" promptTitle="Categoria da Despesa" prompt="Selecione a catergoria que sua despesa se encaixa:" sqref="F35:F57" xr:uid="{00000000-0002-0000-0700-000001000000}">
      <formula1>INDIRECT(E35)</formula1>
    </dataValidation>
  </dataValidations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70"/>
  <sheetViews>
    <sheetView showGridLines="0" topLeftCell="A45" zoomScale="110" zoomScaleNormal="110" workbookViewId="0">
      <selection activeCell="D48" sqref="D48:I48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2" width="4.7109375" style="5" customWidth="1"/>
    <col min="13" max="16384" width="9.140625" style="5"/>
  </cols>
  <sheetData>
    <row r="2" spans="3:9" ht="22.5" customHeight="1" x14ac:dyDescent="0.25">
      <c r="C2" s="61"/>
      <c r="D2"/>
      <c r="E2" s="155" t="s">
        <v>72</v>
      </c>
      <c r="F2" s="155"/>
      <c r="G2" s="155"/>
      <c r="H2" s="155"/>
      <c r="I2" s="155"/>
    </row>
    <row r="3" spans="3:9" ht="15" customHeight="1" x14ac:dyDescent="0.25">
      <c r="C3" s="61"/>
      <c r="D3"/>
      <c r="E3" s="156" t="s">
        <v>51</v>
      </c>
      <c r="F3" s="156"/>
      <c r="G3" s="156"/>
      <c r="H3" s="156"/>
      <c r="I3" s="156"/>
    </row>
    <row r="4" spans="3:9" ht="45" customHeight="1" x14ac:dyDescent="0.25">
      <c r="C4"/>
      <c r="D4" s="62"/>
      <c r="E4" s="154" t="s">
        <v>73</v>
      </c>
      <c r="F4" s="154"/>
      <c r="G4" s="154"/>
      <c r="H4" s="154"/>
      <c r="I4" s="154"/>
    </row>
    <row r="5" spans="3:9" ht="15.75" thickBot="1" x14ac:dyDescent="0.3">
      <c r="C5" s="161"/>
      <c r="D5" s="161"/>
      <c r="E5" s="161"/>
      <c r="F5" s="161"/>
      <c r="G5" s="161"/>
      <c r="H5" s="161"/>
      <c r="I5"/>
    </row>
    <row r="6" spans="3:9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9" ht="15" customHeight="1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9" ht="15.75" thickBot="1" x14ac:dyDescent="0.3">
      <c r="C8" s="135"/>
      <c r="D8" s="136"/>
      <c r="E8" s="136"/>
      <c r="F8" s="137"/>
      <c r="G8" s="139"/>
      <c r="H8" s="139"/>
      <c r="I8" s="148"/>
    </row>
    <row r="9" spans="3:9" ht="15.75" thickBot="1" x14ac:dyDescent="0.3">
      <c r="C9" s="82">
        <v>30000</v>
      </c>
      <c r="D9" s="83"/>
      <c r="E9" s="83"/>
      <c r="F9" s="149"/>
      <c r="G9" s="56" t="s">
        <v>3</v>
      </c>
      <c r="H9" s="57">
        <v>44771</v>
      </c>
      <c r="I9" s="55">
        <v>25500</v>
      </c>
    </row>
    <row r="10" spans="3:9" x14ac:dyDescent="0.25">
      <c r="C10" s="129" t="s">
        <v>52</v>
      </c>
      <c r="D10" s="130"/>
      <c r="E10" s="130"/>
      <c r="F10" s="130"/>
      <c r="G10" s="130"/>
      <c r="H10" s="157"/>
      <c r="I10" s="47">
        <f ca="1">'Minuta Junho'!I31</f>
        <v>64150.169999999991</v>
      </c>
    </row>
    <row r="11" spans="3:9" ht="15.75" thickBot="1" x14ac:dyDescent="0.3">
      <c r="C11" s="158" t="s">
        <v>53</v>
      </c>
      <c r="D11" s="159"/>
      <c r="E11" s="159"/>
      <c r="F11" s="159"/>
      <c r="G11" s="159"/>
      <c r="H11" s="160"/>
      <c r="I11" s="53"/>
    </row>
    <row r="12" spans="3:9" ht="15.75" thickBot="1" x14ac:dyDescent="0.3">
      <c r="C12" s="226" t="s">
        <v>4</v>
      </c>
      <c r="D12" s="227"/>
      <c r="E12" s="227"/>
      <c r="F12" s="227"/>
      <c r="G12" s="227"/>
      <c r="H12" s="228"/>
      <c r="I12" s="58">
        <f ca="1">SUM(I9:I11)</f>
        <v>89650.169999999984</v>
      </c>
    </row>
    <row r="13" spans="3:9" ht="15.75" thickBot="1" x14ac:dyDescent="0.3">
      <c r="C13" s="191" t="s">
        <v>5</v>
      </c>
      <c r="D13" s="192"/>
      <c r="E13" s="192"/>
      <c r="F13" s="192"/>
      <c r="G13" s="192"/>
      <c r="H13" s="193"/>
      <c r="I13" s="55"/>
    </row>
    <row r="14" spans="3:9" ht="15.75" thickBot="1" x14ac:dyDescent="0.3">
      <c r="C14" s="188" t="s">
        <v>4</v>
      </c>
      <c r="D14" s="189"/>
      <c r="E14" s="189"/>
      <c r="F14" s="189"/>
      <c r="G14" s="189"/>
      <c r="H14" s="190"/>
      <c r="I14" s="52">
        <f ca="1">SUM(I12:I13)</f>
        <v>89650.169999999984</v>
      </c>
    </row>
    <row r="15" spans="3:9" ht="15.75" thickBot="1" x14ac:dyDescent="0.3">
      <c r="C15" s="6"/>
      <c r="D15" s="6"/>
      <c r="E15" s="19"/>
      <c r="F15" s="19"/>
      <c r="G15" s="6"/>
      <c r="H15" s="6"/>
      <c r="I15" s="6"/>
    </row>
    <row r="16" spans="3:9" ht="15.75" thickBot="1" x14ac:dyDescent="0.3">
      <c r="C16" s="175" t="s">
        <v>6</v>
      </c>
      <c r="D16" s="176"/>
      <c r="E16" s="176"/>
      <c r="F16" s="176"/>
      <c r="G16" s="176"/>
      <c r="H16" s="176"/>
      <c r="I16" s="177"/>
    </row>
    <row r="17" spans="3:9" ht="16.5" thickBot="1" x14ac:dyDescent="0.3">
      <c r="C17" s="178" t="s">
        <v>7</v>
      </c>
      <c r="D17" s="179"/>
      <c r="E17" s="179"/>
      <c r="F17" s="179"/>
      <c r="G17" s="216" t="s">
        <v>65</v>
      </c>
      <c r="H17" s="216"/>
      <c r="I17" s="7"/>
    </row>
    <row r="18" spans="3:9" ht="15" customHeight="1" x14ac:dyDescent="0.25">
      <c r="C18" s="180" t="s">
        <v>8</v>
      </c>
      <c r="D18" s="181"/>
      <c r="E18" s="181"/>
      <c r="F18" s="181"/>
      <c r="G18" s="181"/>
      <c r="H18" s="182"/>
      <c r="I18" s="186" t="s">
        <v>9</v>
      </c>
    </row>
    <row r="19" spans="3:9" ht="15.75" thickBot="1" x14ac:dyDescent="0.3">
      <c r="C19" s="183"/>
      <c r="D19" s="184"/>
      <c r="E19" s="184"/>
      <c r="F19" s="184"/>
      <c r="G19" s="184"/>
      <c r="H19" s="185"/>
      <c r="I19" s="187"/>
    </row>
    <row r="20" spans="3:9" x14ac:dyDescent="0.25">
      <c r="C20" s="204" t="s">
        <v>10</v>
      </c>
      <c r="D20" s="205"/>
      <c r="E20" s="205"/>
      <c r="F20" s="205"/>
      <c r="G20" s="205"/>
      <c r="H20" s="206"/>
      <c r="I20" s="15">
        <f ca="1">SUMIF($E$35:$I$57,"Generos_Alimenticios",$I$35:$I$57)</f>
        <v>0</v>
      </c>
    </row>
    <row r="21" spans="3:9" x14ac:dyDescent="0.25">
      <c r="C21" s="207" t="s">
        <v>11</v>
      </c>
      <c r="D21" s="208"/>
      <c r="E21" s="208"/>
      <c r="F21" s="208"/>
      <c r="G21" s="208"/>
      <c r="H21" s="209"/>
      <c r="I21" s="15">
        <f ca="1">SUMIF($E$35:$I$57,"Locações_Diversas",$I$35:$I$57)</f>
        <v>320</v>
      </c>
    </row>
    <row r="22" spans="3:9" x14ac:dyDescent="0.25">
      <c r="C22" s="207" t="s">
        <v>12</v>
      </c>
      <c r="D22" s="208"/>
      <c r="E22" s="208"/>
      <c r="F22" s="208"/>
      <c r="G22" s="208"/>
      <c r="H22" s="209"/>
      <c r="I22" s="15">
        <f ca="1">SUMIF($E$35:$I$57,"Medicamentos",$I$35:$I$57)</f>
        <v>0</v>
      </c>
    </row>
    <row r="23" spans="3:9" x14ac:dyDescent="0.25">
      <c r="C23" s="207" t="s">
        <v>13</v>
      </c>
      <c r="D23" s="208"/>
      <c r="E23" s="208"/>
      <c r="F23" s="208"/>
      <c r="G23" s="208"/>
      <c r="H23" s="209"/>
      <c r="I23" s="15">
        <f ca="1">SUMIF($E$35:$I$57,"Outras_Despesas",$I$35:$I$57)</f>
        <v>0</v>
      </c>
    </row>
    <row r="24" spans="3:9" x14ac:dyDescent="0.25">
      <c r="C24" s="207" t="s">
        <v>30</v>
      </c>
      <c r="D24" s="208"/>
      <c r="E24" s="208"/>
      <c r="F24" s="208"/>
      <c r="G24" s="208"/>
      <c r="H24" s="209"/>
      <c r="I24" s="15">
        <f ca="1">SUMIF($E$35:$I$57,"Materiais_Consumo",$I$35:$I$57)</f>
        <v>0</v>
      </c>
    </row>
    <row r="25" spans="3:9" x14ac:dyDescent="0.25">
      <c r="C25" s="207" t="s">
        <v>31</v>
      </c>
      <c r="D25" s="208"/>
      <c r="E25" s="208"/>
      <c r="F25" s="208"/>
      <c r="G25" s="208"/>
      <c r="H25" s="209"/>
      <c r="I25" s="15">
        <f ca="1">SUMIF($E$35:$I$57,"Serviços_Terceiros",$I$35:$I$57)</f>
        <v>0</v>
      </c>
    </row>
    <row r="26" spans="3:9" x14ac:dyDescent="0.25">
      <c r="C26" s="207" t="s">
        <v>14</v>
      </c>
      <c r="D26" s="208"/>
      <c r="E26" s="208"/>
      <c r="F26" s="208"/>
      <c r="G26" s="208"/>
      <c r="H26" s="209"/>
      <c r="I26" s="15">
        <f ca="1">SUMIF($E$35:$I$57,"Recursos_Humanos",$I$35:$I$57)+SUMIF($E$35:$I$57,"Encargos",$I$35:$I$57)</f>
        <v>35324.51</v>
      </c>
    </row>
    <row r="27" spans="3:9" ht="15.75" thickBot="1" x14ac:dyDescent="0.3">
      <c r="C27" s="217" t="s">
        <v>15</v>
      </c>
      <c r="D27" s="218"/>
      <c r="E27" s="218"/>
      <c r="F27" s="218"/>
      <c r="G27" s="218"/>
      <c r="H27" s="219"/>
      <c r="I27" s="15">
        <f ca="1">SUMIF($E$35:$I$57,"Utilidades_Públicas",$I$35:$I$57)</f>
        <v>1077.8400000000001</v>
      </c>
    </row>
    <row r="28" spans="3:9" x14ac:dyDescent="0.25">
      <c r="C28" s="220" t="s">
        <v>16</v>
      </c>
      <c r="D28" s="221"/>
      <c r="E28" s="221"/>
      <c r="F28" s="221"/>
      <c r="G28" s="221"/>
      <c r="H28" s="222"/>
      <c r="I28" s="8">
        <f ca="1">SUM(I20:I27)</f>
        <v>36722.350000000006</v>
      </c>
    </row>
    <row r="29" spans="3:9" x14ac:dyDescent="0.25">
      <c r="C29" s="223" t="s">
        <v>17</v>
      </c>
      <c r="D29" s="224"/>
      <c r="E29" s="224"/>
      <c r="F29" s="224"/>
      <c r="G29" s="224"/>
      <c r="H29" s="225"/>
      <c r="I29" s="9">
        <f ca="1">I14-I28</f>
        <v>52927.819999999978</v>
      </c>
    </row>
    <row r="30" spans="3:9" x14ac:dyDescent="0.25">
      <c r="C30" s="210" t="s">
        <v>18</v>
      </c>
      <c r="D30" s="211"/>
      <c r="E30" s="211"/>
      <c r="F30" s="211"/>
      <c r="G30" s="211"/>
      <c r="H30" s="212"/>
      <c r="I30" s="50"/>
    </row>
    <row r="31" spans="3:9" ht="15.75" thickBot="1" x14ac:dyDescent="0.3">
      <c r="C31" s="213" t="s">
        <v>19</v>
      </c>
      <c r="D31" s="214"/>
      <c r="E31" s="214"/>
      <c r="F31" s="214"/>
      <c r="G31" s="214"/>
      <c r="H31" s="215"/>
      <c r="I31" s="10">
        <f ca="1">I29-I30</f>
        <v>52927.819999999978</v>
      </c>
    </row>
    <row r="32" spans="3:9" ht="15.75" thickBot="1" x14ac:dyDescent="0.3"/>
    <row r="33" spans="2:12" s="11" customFormat="1" ht="20.25" customHeight="1" thickBot="1" x14ac:dyDescent="0.3">
      <c r="B33" s="17"/>
      <c r="C33" s="169" t="s">
        <v>38</v>
      </c>
      <c r="D33" s="171" t="s">
        <v>41</v>
      </c>
      <c r="E33" s="173" t="s">
        <v>24</v>
      </c>
      <c r="F33" s="173" t="s">
        <v>8</v>
      </c>
      <c r="G33" s="162" t="s">
        <v>25</v>
      </c>
      <c r="H33" s="162" t="s">
        <v>29</v>
      </c>
      <c r="I33" s="164" t="s">
        <v>20</v>
      </c>
      <c r="J33" s="201" t="s">
        <v>37</v>
      </c>
      <c r="K33" s="202"/>
      <c r="L33" s="203"/>
    </row>
    <row r="34" spans="2:12" s="11" customFormat="1" ht="20.25" customHeight="1" thickBot="1" x14ac:dyDescent="0.3">
      <c r="B34" s="17"/>
      <c r="C34" s="170"/>
      <c r="D34" s="172"/>
      <c r="E34" s="174"/>
      <c r="F34" s="174"/>
      <c r="G34" s="163"/>
      <c r="H34" s="163"/>
      <c r="I34" s="165"/>
      <c r="J34" s="30" t="s">
        <v>35</v>
      </c>
      <c r="K34" s="31" t="s">
        <v>36</v>
      </c>
      <c r="L34" s="32" t="s">
        <v>44</v>
      </c>
    </row>
    <row r="35" spans="2:12" s="11" customFormat="1" ht="15.75" thickBot="1" x14ac:dyDescent="0.3">
      <c r="B35" s="17"/>
      <c r="C35" s="21">
        <v>44776</v>
      </c>
      <c r="D35" s="22" t="s">
        <v>197</v>
      </c>
      <c r="E35" s="36" t="s">
        <v>22</v>
      </c>
      <c r="F35" s="36" t="s">
        <v>23</v>
      </c>
      <c r="G35" s="12" t="s">
        <v>23</v>
      </c>
      <c r="H35" s="12" t="s">
        <v>175</v>
      </c>
      <c r="I35" s="23">
        <v>1519.3</v>
      </c>
      <c r="J35" s="33"/>
      <c r="K35" s="34"/>
      <c r="L35" s="34"/>
    </row>
    <row r="36" spans="2:12" s="11" customFormat="1" ht="15.75" thickBot="1" x14ac:dyDescent="0.3">
      <c r="B36" s="17"/>
      <c r="C36" s="21">
        <v>44776</v>
      </c>
      <c r="D36" s="22" t="s">
        <v>198</v>
      </c>
      <c r="E36" s="36" t="s">
        <v>28</v>
      </c>
      <c r="F36" s="36" t="s">
        <v>57</v>
      </c>
      <c r="G36" s="12" t="s">
        <v>187</v>
      </c>
      <c r="H36" s="12" t="s">
        <v>207</v>
      </c>
      <c r="I36" s="23">
        <v>209.34</v>
      </c>
      <c r="J36" s="33"/>
      <c r="K36" s="35"/>
      <c r="L36" s="35"/>
    </row>
    <row r="37" spans="2:12" s="11" customFormat="1" ht="15.75" thickBot="1" x14ac:dyDescent="0.3">
      <c r="B37" s="17"/>
      <c r="C37" s="21">
        <v>44776</v>
      </c>
      <c r="D37" s="22" t="s">
        <v>199</v>
      </c>
      <c r="E37" s="36" t="s">
        <v>27</v>
      </c>
      <c r="F37" s="36" t="s">
        <v>80</v>
      </c>
      <c r="G37" s="12" t="s">
        <v>119</v>
      </c>
      <c r="H37" s="12" t="s">
        <v>80</v>
      </c>
      <c r="I37" s="23">
        <v>2704.07</v>
      </c>
      <c r="J37" s="33"/>
      <c r="K37" s="35"/>
      <c r="L37" s="35"/>
    </row>
    <row r="38" spans="2:12" s="11" customFormat="1" ht="15.75" thickBot="1" x14ac:dyDescent="0.3">
      <c r="B38" s="17"/>
      <c r="C38" s="21">
        <v>44776</v>
      </c>
      <c r="D38" s="22" t="s">
        <v>199</v>
      </c>
      <c r="E38" s="36" t="s">
        <v>27</v>
      </c>
      <c r="F38" s="36" t="s">
        <v>80</v>
      </c>
      <c r="G38" s="12" t="s">
        <v>121</v>
      </c>
      <c r="H38" s="12" t="s">
        <v>80</v>
      </c>
      <c r="I38" s="23">
        <v>2675.63</v>
      </c>
      <c r="J38" s="33"/>
      <c r="K38" s="35"/>
      <c r="L38" s="35"/>
    </row>
    <row r="39" spans="2:12" s="11" customFormat="1" ht="15.75" thickBot="1" x14ac:dyDescent="0.3">
      <c r="B39" s="17"/>
      <c r="C39" s="21">
        <v>44776</v>
      </c>
      <c r="D39" s="22" t="s">
        <v>199</v>
      </c>
      <c r="E39" s="36" t="s">
        <v>27</v>
      </c>
      <c r="F39" s="36" t="s">
        <v>80</v>
      </c>
      <c r="G39" s="12" t="s">
        <v>106</v>
      </c>
      <c r="H39" s="12" t="s">
        <v>80</v>
      </c>
      <c r="I39" s="23">
        <v>1697.32</v>
      </c>
      <c r="J39" s="33"/>
      <c r="K39" s="35"/>
      <c r="L39" s="35"/>
    </row>
    <row r="40" spans="2:12" s="11" customFormat="1" ht="15.75" thickBot="1" x14ac:dyDescent="0.3">
      <c r="B40" s="17"/>
      <c r="C40" s="21">
        <v>44776</v>
      </c>
      <c r="D40" s="22" t="s">
        <v>199</v>
      </c>
      <c r="E40" s="36" t="s">
        <v>27</v>
      </c>
      <c r="F40" s="36" t="s">
        <v>80</v>
      </c>
      <c r="G40" s="12" t="s">
        <v>105</v>
      </c>
      <c r="H40" s="12" t="s">
        <v>80</v>
      </c>
      <c r="I40" s="23">
        <v>1697.32</v>
      </c>
      <c r="J40" s="33"/>
      <c r="K40" s="35"/>
      <c r="L40" s="35"/>
    </row>
    <row r="41" spans="2:12" s="11" customFormat="1" ht="15.75" thickBot="1" x14ac:dyDescent="0.3">
      <c r="B41" s="17"/>
      <c r="C41" s="21">
        <v>44776</v>
      </c>
      <c r="D41" s="22" t="s">
        <v>199</v>
      </c>
      <c r="E41" s="36" t="s">
        <v>27</v>
      </c>
      <c r="F41" s="36" t="s">
        <v>80</v>
      </c>
      <c r="G41" s="12" t="s">
        <v>108</v>
      </c>
      <c r="H41" s="12" t="s">
        <v>80</v>
      </c>
      <c r="I41" s="23">
        <v>1697.32</v>
      </c>
      <c r="J41" s="33"/>
      <c r="K41" s="35"/>
      <c r="L41" s="35"/>
    </row>
    <row r="42" spans="2:12" s="11" customFormat="1" ht="15.75" thickBot="1" x14ac:dyDescent="0.3">
      <c r="B42" s="17"/>
      <c r="C42" s="21">
        <v>44776</v>
      </c>
      <c r="D42" s="22" t="s">
        <v>199</v>
      </c>
      <c r="E42" s="36" t="s">
        <v>27</v>
      </c>
      <c r="F42" s="36" t="s">
        <v>80</v>
      </c>
      <c r="G42" s="12" t="s">
        <v>107</v>
      </c>
      <c r="H42" s="12" t="s">
        <v>80</v>
      </c>
      <c r="I42" s="23">
        <v>1697.32</v>
      </c>
      <c r="J42" s="33"/>
      <c r="K42" s="35"/>
      <c r="L42" s="35"/>
    </row>
    <row r="43" spans="2:12" s="11" customFormat="1" ht="15.75" thickBot="1" x14ac:dyDescent="0.3">
      <c r="B43" s="17"/>
      <c r="C43" s="21">
        <v>44776</v>
      </c>
      <c r="D43" s="22" t="s">
        <v>199</v>
      </c>
      <c r="E43" s="36" t="s">
        <v>27</v>
      </c>
      <c r="F43" s="36" t="s">
        <v>80</v>
      </c>
      <c r="G43" s="12" t="s">
        <v>177</v>
      </c>
      <c r="H43" s="12" t="s">
        <v>80</v>
      </c>
      <c r="I43" s="23">
        <v>1697.32</v>
      </c>
      <c r="J43" s="33"/>
      <c r="K43" s="35"/>
      <c r="L43" s="35"/>
    </row>
    <row r="44" spans="2:12" s="11" customFormat="1" ht="15.75" thickBot="1" x14ac:dyDescent="0.3">
      <c r="B44" s="17"/>
      <c r="C44" s="21">
        <v>44776</v>
      </c>
      <c r="D44" s="22" t="s">
        <v>199</v>
      </c>
      <c r="E44" s="36" t="s">
        <v>27</v>
      </c>
      <c r="F44" s="36" t="s">
        <v>80</v>
      </c>
      <c r="G44" s="12" t="s">
        <v>200</v>
      </c>
      <c r="H44" s="12" t="s">
        <v>80</v>
      </c>
      <c r="I44" s="23">
        <v>980.65</v>
      </c>
      <c r="J44" s="33"/>
      <c r="K44" s="35"/>
      <c r="L44" s="35"/>
    </row>
    <row r="45" spans="2:12" s="11" customFormat="1" ht="15.75" thickBot="1" x14ac:dyDescent="0.3">
      <c r="B45" s="17"/>
      <c r="C45" s="21">
        <v>44778</v>
      </c>
      <c r="D45" s="22" t="s">
        <v>199</v>
      </c>
      <c r="E45" s="36" t="s">
        <v>27</v>
      </c>
      <c r="F45" s="36" t="s">
        <v>80</v>
      </c>
      <c r="G45" s="12" t="s">
        <v>178</v>
      </c>
      <c r="H45" s="12" t="s">
        <v>80</v>
      </c>
      <c r="I45" s="23">
        <v>1697.32</v>
      </c>
      <c r="J45" s="33"/>
      <c r="K45" s="35"/>
      <c r="L45" s="35"/>
    </row>
    <row r="46" spans="2:12" s="11" customFormat="1" ht="15.75" thickBot="1" x14ac:dyDescent="0.3">
      <c r="B46" s="17"/>
      <c r="C46" s="21">
        <v>44778</v>
      </c>
      <c r="D46" s="22" t="s">
        <v>201</v>
      </c>
      <c r="E46" s="36" t="s">
        <v>28</v>
      </c>
      <c r="F46" s="36" t="s">
        <v>114</v>
      </c>
      <c r="G46" s="12" t="s">
        <v>183</v>
      </c>
      <c r="H46" s="12" t="s">
        <v>184</v>
      </c>
      <c r="I46" s="23">
        <v>295.61</v>
      </c>
      <c r="J46" s="33"/>
      <c r="K46" s="35"/>
      <c r="L46" s="35"/>
    </row>
    <row r="47" spans="2:12" s="11" customFormat="1" ht="15.75" thickBot="1" x14ac:dyDescent="0.3">
      <c r="B47" s="17"/>
      <c r="C47" s="21">
        <v>44778</v>
      </c>
      <c r="D47" s="22" t="s">
        <v>198</v>
      </c>
      <c r="E47" s="36" t="s">
        <v>28</v>
      </c>
      <c r="F47" s="36" t="s">
        <v>39</v>
      </c>
      <c r="G47" s="12" t="s">
        <v>132</v>
      </c>
      <c r="H47" s="12" t="s">
        <v>202</v>
      </c>
      <c r="I47" s="23">
        <v>572.89</v>
      </c>
      <c r="J47" s="33"/>
      <c r="K47" s="35"/>
      <c r="L47" s="35"/>
    </row>
    <row r="48" spans="2:12" s="11" customFormat="1" ht="15.75" thickBot="1" x14ac:dyDescent="0.3">
      <c r="B48" s="17"/>
      <c r="C48" s="21">
        <v>44782</v>
      </c>
      <c r="D48" s="22" t="s">
        <v>203</v>
      </c>
      <c r="E48" s="36" t="s">
        <v>76</v>
      </c>
      <c r="F48" s="36" t="s">
        <v>77</v>
      </c>
      <c r="G48" s="12" t="s">
        <v>153</v>
      </c>
      <c r="H48" s="12" t="s">
        <v>77</v>
      </c>
      <c r="I48" s="23">
        <v>320</v>
      </c>
      <c r="J48" s="33"/>
      <c r="K48" s="35"/>
      <c r="L48" s="35"/>
    </row>
    <row r="49" spans="2:12" s="11" customFormat="1" ht="15.75" thickBot="1" x14ac:dyDescent="0.3">
      <c r="B49" s="17"/>
      <c r="C49" s="21">
        <v>44782</v>
      </c>
      <c r="D49" s="22" t="s">
        <v>204</v>
      </c>
      <c r="E49" s="36" t="s">
        <v>27</v>
      </c>
      <c r="F49" s="36" t="s">
        <v>80</v>
      </c>
      <c r="G49" s="12" t="s">
        <v>119</v>
      </c>
      <c r="H49" s="12" t="s">
        <v>80</v>
      </c>
      <c r="I49" s="23">
        <v>2704.07</v>
      </c>
      <c r="J49" s="33"/>
      <c r="K49" s="35"/>
      <c r="L49" s="35"/>
    </row>
    <row r="50" spans="2:12" s="11" customFormat="1" ht="15.75" thickBot="1" x14ac:dyDescent="0.3">
      <c r="B50" s="17"/>
      <c r="C50" s="21">
        <v>44782</v>
      </c>
      <c r="D50" s="22" t="s">
        <v>204</v>
      </c>
      <c r="E50" s="36" t="s">
        <v>27</v>
      </c>
      <c r="F50" s="36" t="s">
        <v>80</v>
      </c>
      <c r="G50" s="12" t="s">
        <v>121</v>
      </c>
      <c r="H50" s="12" t="s">
        <v>80</v>
      </c>
      <c r="I50" s="23">
        <v>2675.63</v>
      </c>
      <c r="J50" s="33"/>
      <c r="K50" s="35"/>
      <c r="L50" s="35"/>
    </row>
    <row r="51" spans="2:12" s="11" customFormat="1" ht="15.75" thickBot="1" x14ac:dyDescent="0.3">
      <c r="B51" s="17"/>
      <c r="C51" s="21">
        <v>44782</v>
      </c>
      <c r="D51" s="22" t="s">
        <v>204</v>
      </c>
      <c r="E51" s="36" t="s">
        <v>27</v>
      </c>
      <c r="F51" s="36" t="s">
        <v>80</v>
      </c>
      <c r="G51" s="12" t="s">
        <v>106</v>
      </c>
      <c r="H51" s="12" t="s">
        <v>80</v>
      </c>
      <c r="I51" s="23">
        <v>1697.32</v>
      </c>
      <c r="J51" s="33"/>
      <c r="K51" s="35"/>
      <c r="L51" s="35"/>
    </row>
    <row r="52" spans="2:12" s="11" customFormat="1" ht="15.75" thickBot="1" x14ac:dyDescent="0.3">
      <c r="B52" s="17"/>
      <c r="C52" s="21">
        <v>44782</v>
      </c>
      <c r="D52" s="22" t="s">
        <v>204</v>
      </c>
      <c r="E52" s="36" t="s">
        <v>27</v>
      </c>
      <c r="F52" s="36" t="s">
        <v>80</v>
      </c>
      <c r="G52" s="12" t="s">
        <v>105</v>
      </c>
      <c r="H52" s="12" t="s">
        <v>80</v>
      </c>
      <c r="I52" s="23">
        <v>1697.32</v>
      </c>
      <c r="J52" s="33"/>
      <c r="K52" s="35"/>
      <c r="L52" s="35"/>
    </row>
    <row r="53" spans="2:12" s="11" customFormat="1" ht="15.75" thickBot="1" x14ac:dyDescent="0.3">
      <c r="B53" s="17"/>
      <c r="C53" s="21">
        <v>44782</v>
      </c>
      <c r="D53" s="22" t="s">
        <v>204</v>
      </c>
      <c r="E53" s="36" t="s">
        <v>27</v>
      </c>
      <c r="F53" s="36" t="s">
        <v>80</v>
      </c>
      <c r="G53" s="12" t="s">
        <v>108</v>
      </c>
      <c r="H53" s="12" t="s">
        <v>80</v>
      </c>
      <c r="I53" s="23">
        <v>1697.32</v>
      </c>
      <c r="J53" s="33"/>
      <c r="K53" s="35"/>
      <c r="L53" s="35"/>
    </row>
    <row r="54" spans="2:12" s="11" customFormat="1" ht="15.75" thickBot="1" x14ac:dyDescent="0.3">
      <c r="B54" s="17"/>
      <c r="C54" s="21">
        <v>44782</v>
      </c>
      <c r="D54" s="22" t="s">
        <v>204</v>
      </c>
      <c r="E54" s="36" t="s">
        <v>27</v>
      </c>
      <c r="F54" s="36" t="s">
        <v>80</v>
      </c>
      <c r="G54" s="12" t="s">
        <v>107</v>
      </c>
      <c r="H54" s="12" t="s">
        <v>80</v>
      </c>
      <c r="I54" s="23">
        <v>1697.32</v>
      </c>
      <c r="J54" s="33"/>
      <c r="K54" s="35"/>
      <c r="L54" s="35"/>
    </row>
    <row r="55" spans="2:12" s="11" customFormat="1" ht="15.75" thickBot="1" x14ac:dyDescent="0.3">
      <c r="B55" s="17"/>
      <c r="C55" s="21">
        <v>44782</v>
      </c>
      <c r="D55" s="22" t="s">
        <v>204</v>
      </c>
      <c r="E55" s="36" t="s">
        <v>27</v>
      </c>
      <c r="F55" s="36" t="s">
        <v>80</v>
      </c>
      <c r="G55" s="12" t="s">
        <v>177</v>
      </c>
      <c r="H55" s="12" t="s">
        <v>80</v>
      </c>
      <c r="I55" s="23">
        <v>1697.32</v>
      </c>
      <c r="J55" s="33"/>
      <c r="K55" s="35"/>
      <c r="L55" s="35"/>
    </row>
    <row r="56" spans="2:12" s="11" customFormat="1" ht="15.75" thickBot="1" x14ac:dyDescent="0.3">
      <c r="B56" s="17"/>
      <c r="C56" s="21">
        <v>44782</v>
      </c>
      <c r="D56" s="22" t="s">
        <v>204</v>
      </c>
      <c r="E56" s="36" t="s">
        <v>27</v>
      </c>
      <c r="F56" s="36" t="s">
        <v>80</v>
      </c>
      <c r="G56" s="12" t="s">
        <v>200</v>
      </c>
      <c r="H56" s="12" t="s">
        <v>80</v>
      </c>
      <c r="I56" s="23">
        <v>1697.32</v>
      </c>
      <c r="J56" s="33"/>
      <c r="K56" s="35"/>
      <c r="L56" s="35"/>
    </row>
    <row r="57" spans="2:12" s="11" customFormat="1" ht="15.75" thickBot="1" x14ac:dyDescent="0.3">
      <c r="B57" s="17"/>
      <c r="C57" s="21">
        <v>44782</v>
      </c>
      <c r="D57" s="22" t="s">
        <v>204</v>
      </c>
      <c r="E57" s="36" t="s">
        <v>27</v>
      </c>
      <c r="F57" s="36" t="s">
        <v>80</v>
      </c>
      <c r="G57" s="12" t="s">
        <v>178</v>
      </c>
      <c r="H57" s="12" t="s">
        <v>80</v>
      </c>
      <c r="I57" s="23">
        <v>1697.32</v>
      </c>
      <c r="J57" s="33"/>
      <c r="K57" s="35"/>
      <c r="L57" s="35"/>
    </row>
    <row r="58" spans="2:12" s="11" customFormat="1" ht="15.75" thickBot="1" x14ac:dyDescent="0.3">
      <c r="B58" s="17"/>
      <c r="C58" s="166" t="s">
        <v>4</v>
      </c>
      <c r="D58" s="167"/>
      <c r="E58" s="167"/>
      <c r="F58" s="167"/>
      <c r="G58" s="167"/>
      <c r="H58" s="168"/>
      <c r="I58" s="26">
        <f>SUM(I35:I57)</f>
        <v>36722.35</v>
      </c>
    </row>
    <row r="59" spans="2:12" s="11" customFormat="1" x14ac:dyDescent="0.25">
      <c r="B59" s="17"/>
      <c r="E59" s="20"/>
      <c r="F59" s="20"/>
    </row>
    <row r="62" spans="2:12" ht="28.5" customHeight="1" x14ac:dyDescent="0.25">
      <c r="C62" s="85" t="s">
        <v>74</v>
      </c>
      <c r="D62" s="85"/>
      <c r="E62" s="85"/>
      <c r="F62" s="85"/>
      <c r="G62" s="85"/>
      <c r="H62" s="85"/>
      <c r="I62" s="85"/>
    </row>
    <row r="63" spans="2:12" x14ac:dyDescent="0.25">
      <c r="C63" s="40"/>
      <c r="D63" s="40"/>
      <c r="E63" s="40"/>
      <c r="F63" s="40"/>
      <c r="G63" s="40"/>
      <c r="H63" s="40"/>
      <c r="I63" s="40"/>
    </row>
    <row r="64" spans="2:12" x14ac:dyDescent="0.25">
      <c r="C64" s="40"/>
      <c r="D64" s="40"/>
      <c r="E64" s="40"/>
      <c r="F64" s="40"/>
      <c r="G64" s="40"/>
      <c r="H64" s="40"/>
      <c r="I64" s="40"/>
    </row>
    <row r="65" spans="3:9" x14ac:dyDescent="0.25">
      <c r="C65" s="199"/>
      <c r="D65" s="199"/>
      <c r="E65" s="199"/>
      <c r="F65" s="199"/>
      <c r="G65" s="199"/>
      <c r="H65" s="199"/>
      <c r="I65"/>
    </row>
    <row r="66" spans="3:9" ht="15.75" x14ac:dyDescent="0.25">
      <c r="C66" s="63"/>
      <c r="D66" s="63"/>
      <c r="E66" s="63"/>
      <c r="F66" s="63"/>
      <c r="G66" s="28" t="s">
        <v>42</v>
      </c>
      <c r="H66" s="64" t="s">
        <v>45</v>
      </c>
      <c r="I66" s="2" t="s">
        <v>60</v>
      </c>
    </row>
    <row r="67" spans="3:9" x14ac:dyDescent="0.25">
      <c r="C67" s="199"/>
      <c r="D67" s="199"/>
      <c r="E67" s="199"/>
      <c r="F67" s="199"/>
      <c r="G67" s="199"/>
      <c r="H67" s="199"/>
      <c r="I67"/>
    </row>
    <row r="68" spans="3:9" x14ac:dyDescent="0.25">
      <c r="C68" s="65"/>
      <c r="D68" s="199"/>
      <c r="E68" s="200"/>
      <c r="F68" s="200"/>
      <c r="G68" s="200"/>
      <c r="H68" s="63"/>
      <c r="I68" s="199"/>
    </row>
    <row r="69" spans="3:9" ht="15.75" x14ac:dyDescent="0.25">
      <c r="C69" s="65"/>
      <c r="D69" s="199"/>
      <c r="E69" s="94" t="s">
        <v>75</v>
      </c>
      <c r="F69" s="94"/>
      <c r="G69" s="94"/>
      <c r="H69" s="66"/>
      <c r="I69" s="199"/>
    </row>
    <row r="70" spans="3:9" x14ac:dyDescent="0.25">
      <c r="C70" s="65"/>
      <c r="D70" s="63"/>
      <c r="E70" s="86" t="s">
        <v>21</v>
      </c>
      <c r="F70" s="86"/>
      <c r="G70" s="86"/>
      <c r="H70" s="66"/>
      <c r="I70" s="63"/>
    </row>
  </sheetData>
  <sheetProtection algorithmName="SHA-512" hashValue="XGdKMdnPaDoVhp8o+UE6Ao3smhqAGOSmdo6n0Q8RdFS/llb/YDAJiAyqxrD862JVyP8Qg4mjvXuH+I1XZhuV1A==" saltValue="tPTXZvvXhs+YS/k8yLOyiw==" spinCount="100000" sheet="1" objects="1" scenarios="1" formatCells="0" insertRows="0" deleteRows="0" sort="0"/>
  <mergeCells count="49">
    <mergeCell ref="C14:H14"/>
    <mergeCell ref="E2:I2"/>
    <mergeCell ref="E3:I3"/>
    <mergeCell ref="E4:I4"/>
    <mergeCell ref="C5:H5"/>
    <mergeCell ref="C6:I6"/>
    <mergeCell ref="C7:F8"/>
    <mergeCell ref="G7:G8"/>
    <mergeCell ref="H7:H8"/>
    <mergeCell ref="I7:I8"/>
    <mergeCell ref="C9:F9"/>
    <mergeCell ref="C10:H10"/>
    <mergeCell ref="C11:H11"/>
    <mergeCell ref="C12:H12"/>
    <mergeCell ref="C13:H13"/>
    <mergeCell ref="E70:G70"/>
    <mergeCell ref="H33:H34"/>
    <mergeCell ref="C26:H26"/>
    <mergeCell ref="D68:D69"/>
    <mergeCell ref="E68:G68"/>
    <mergeCell ref="C27:H27"/>
    <mergeCell ref="C28:H28"/>
    <mergeCell ref="C29:H29"/>
    <mergeCell ref="C16:I16"/>
    <mergeCell ref="C17:F17"/>
    <mergeCell ref="G17:H17"/>
    <mergeCell ref="C18:H19"/>
    <mergeCell ref="I18:I19"/>
    <mergeCell ref="C20:H20"/>
    <mergeCell ref="C21:H21"/>
    <mergeCell ref="C22:H22"/>
    <mergeCell ref="C23:H23"/>
    <mergeCell ref="C67:H67"/>
    <mergeCell ref="C30:H30"/>
    <mergeCell ref="C31:H31"/>
    <mergeCell ref="C24:H24"/>
    <mergeCell ref="C25:H25"/>
    <mergeCell ref="I68:I69"/>
    <mergeCell ref="E69:G69"/>
    <mergeCell ref="J33:L33"/>
    <mergeCell ref="C58:H58"/>
    <mergeCell ref="C65:H65"/>
    <mergeCell ref="C33:C34"/>
    <mergeCell ref="D33:D34"/>
    <mergeCell ref="E33:E34"/>
    <mergeCell ref="F33:F34"/>
    <mergeCell ref="G33:G34"/>
    <mergeCell ref="C62:I62"/>
    <mergeCell ref="I33:I34"/>
  </mergeCells>
  <dataValidations count="2">
    <dataValidation type="list" allowBlank="1" showInputMessage="1" showErrorMessage="1" promptTitle="Categoria da Despesa" prompt="Selecione a catergoria que sua despesa se encaixa:" sqref="F35:F57" xr:uid="{00000000-0002-0000-0600-000000000000}">
      <formula1>INDIRECT(E35)</formula1>
    </dataValidation>
    <dataValidation type="list" allowBlank="1" showInputMessage="1" showErrorMessage="1" promptTitle="Grupo da Despesa" prompt="Selecione o grupo que a sua despesa se encaixa:" sqref="E35:E57" xr:uid="{00000000-0002-0000-0600-000001000000}">
      <formula1>Grupos</formula1>
    </dataValidation>
  </dataValidations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L71"/>
  <sheetViews>
    <sheetView showGridLines="0" view="pageLayout" topLeftCell="A33" zoomScaleNormal="110" workbookViewId="0">
      <selection activeCell="D37" sqref="D37:I37"/>
    </sheetView>
  </sheetViews>
  <sheetFormatPr defaultRowHeight="15" x14ac:dyDescent="0.25"/>
  <cols>
    <col min="1" max="1" width="1.5703125" style="5" customWidth="1"/>
    <col min="2" max="2" width="3.7109375" style="16" customWidth="1"/>
    <col min="3" max="3" width="14" style="5" customWidth="1"/>
    <col min="4" max="4" width="16.85546875" style="5" customWidth="1"/>
    <col min="5" max="5" width="20" style="18" bestFit="1" customWidth="1"/>
    <col min="6" max="6" width="25.85546875" style="18" customWidth="1"/>
    <col min="7" max="7" width="39.140625" style="5" bestFit="1" customWidth="1"/>
    <col min="8" max="8" width="23.85546875" style="5" customWidth="1"/>
    <col min="9" max="9" width="15.85546875" style="5" customWidth="1"/>
    <col min="10" max="12" width="4.7109375" style="5" customWidth="1"/>
    <col min="13" max="16384" width="9.140625" style="5"/>
  </cols>
  <sheetData>
    <row r="2" spans="3:9" ht="22.5" customHeight="1" x14ac:dyDescent="0.25">
      <c r="C2" s="61"/>
      <c r="D2"/>
      <c r="E2" s="155" t="s">
        <v>72</v>
      </c>
      <c r="F2" s="155"/>
      <c r="G2" s="155"/>
      <c r="H2" s="155"/>
      <c r="I2" s="155"/>
    </row>
    <row r="3" spans="3:9" ht="15" customHeight="1" x14ac:dyDescent="0.25">
      <c r="C3" s="61"/>
      <c r="D3"/>
      <c r="E3" s="156" t="s">
        <v>51</v>
      </c>
      <c r="F3" s="156"/>
      <c r="G3" s="156"/>
      <c r="H3" s="156"/>
      <c r="I3" s="156"/>
    </row>
    <row r="4" spans="3:9" ht="45" customHeight="1" x14ac:dyDescent="0.25">
      <c r="C4"/>
      <c r="D4" s="62"/>
      <c r="E4" s="154" t="s">
        <v>73</v>
      </c>
      <c r="F4" s="154"/>
      <c r="G4" s="154"/>
      <c r="H4" s="154"/>
      <c r="I4" s="154"/>
    </row>
    <row r="5" spans="3:9" ht="15.75" thickBot="1" x14ac:dyDescent="0.3">
      <c r="C5" s="161"/>
      <c r="D5" s="161"/>
      <c r="E5" s="161"/>
      <c r="F5" s="161"/>
      <c r="G5" s="161"/>
      <c r="H5" s="161"/>
      <c r="I5"/>
    </row>
    <row r="6" spans="3:9" ht="15.75" thickBot="1" x14ac:dyDescent="0.3">
      <c r="C6" s="82" t="s">
        <v>43</v>
      </c>
      <c r="D6" s="83"/>
      <c r="E6" s="83"/>
      <c r="F6" s="83"/>
      <c r="G6" s="83"/>
      <c r="H6" s="83"/>
      <c r="I6" s="84"/>
    </row>
    <row r="7" spans="3:9" ht="15" customHeight="1" x14ac:dyDescent="0.25">
      <c r="C7" s="135" t="s">
        <v>0</v>
      </c>
      <c r="D7" s="136"/>
      <c r="E7" s="136"/>
      <c r="F7" s="137"/>
      <c r="G7" s="138" t="s">
        <v>1</v>
      </c>
      <c r="H7" s="138" t="s">
        <v>2</v>
      </c>
      <c r="I7" s="147" t="s">
        <v>34</v>
      </c>
    </row>
    <row r="8" spans="3:9" ht="15.75" thickBot="1" x14ac:dyDescent="0.3">
      <c r="C8" s="135"/>
      <c r="D8" s="136"/>
      <c r="E8" s="136"/>
      <c r="F8" s="137"/>
      <c r="G8" s="139"/>
      <c r="H8" s="139"/>
      <c r="I8" s="148"/>
    </row>
    <row r="9" spans="3:9" ht="15.75" thickBot="1" x14ac:dyDescent="0.3">
      <c r="C9" s="82">
        <v>30000</v>
      </c>
      <c r="D9" s="83"/>
      <c r="E9" s="83"/>
      <c r="F9" s="149"/>
      <c r="G9" s="56" t="s">
        <v>3</v>
      </c>
      <c r="H9" s="57">
        <v>44825</v>
      </c>
      <c r="I9" s="55">
        <v>27600</v>
      </c>
    </row>
    <row r="10" spans="3:9" x14ac:dyDescent="0.25">
      <c r="C10" s="129" t="s">
        <v>52</v>
      </c>
      <c r="D10" s="130"/>
      <c r="E10" s="130"/>
      <c r="F10" s="130"/>
      <c r="G10" s="130"/>
      <c r="H10" s="157"/>
      <c r="I10" s="47">
        <f ca="1">'Minuta Agosto'!I31</f>
        <v>54322.389999999978</v>
      </c>
    </row>
    <row r="11" spans="3:9" ht="15.75" thickBot="1" x14ac:dyDescent="0.3">
      <c r="C11" s="140" t="s">
        <v>53</v>
      </c>
      <c r="D11" s="141"/>
      <c r="E11" s="141"/>
      <c r="F11" s="141"/>
      <c r="G11" s="141"/>
      <c r="H11" s="142"/>
      <c r="I11" s="48"/>
    </row>
    <row r="12" spans="3:9" ht="15.75" thickBot="1" x14ac:dyDescent="0.3">
      <c r="C12" s="132" t="s">
        <v>4</v>
      </c>
      <c r="D12" s="133"/>
      <c r="E12" s="133"/>
      <c r="F12" s="133"/>
      <c r="G12" s="133"/>
      <c r="H12" s="143"/>
      <c r="I12" s="37">
        <f ca="1">SUM(I9:I11)</f>
        <v>81922.389999999985</v>
      </c>
    </row>
    <row r="13" spans="3:9" ht="15.75" thickBot="1" x14ac:dyDescent="0.3">
      <c r="C13" s="191" t="s">
        <v>5</v>
      </c>
      <c r="D13" s="192"/>
      <c r="E13" s="192"/>
      <c r="F13" s="192"/>
      <c r="G13" s="192"/>
      <c r="H13" s="193"/>
      <c r="I13" s="55"/>
    </row>
    <row r="14" spans="3:9" ht="15.75" thickBot="1" x14ac:dyDescent="0.3">
      <c r="C14" s="188" t="s">
        <v>4</v>
      </c>
      <c r="D14" s="189"/>
      <c r="E14" s="189"/>
      <c r="F14" s="189"/>
      <c r="G14" s="189"/>
      <c r="H14" s="190"/>
      <c r="I14" s="52">
        <f ca="1">SUM(I12:I13)</f>
        <v>81922.389999999985</v>
      </c>
    </row>
    <row r="15" spans="3:9" ht="15.75" thickBot="1" x14ac:dyDescent="0.3">
      <c r="C15" s="6"/>
      <c r="D15" s="6"/>
      <c r="E15" s="19"/>
      <c r="F15" s="19"/>
      <c r="G15" s="6"/>
      <c r="H15" s="6"/>
      <c r="I15" s="6"/>
    </row>
    <row r="16" spans="3:9" ht="15.75" thickBot="1" x14ac:dyDescent="0.3">
      <c r="C16" s="82" t="s">
        <v>6</v>
      </c>
      <c r="D16" s="83"/>
      <c r="E16" s="83"/>
      <c r="F16" s="83"/>
      <c r="G16" s="83"/>
      <c r="H16" s="83"/>
      <c r="I16" s="84"/>
    </row>
    <row r="17" spans="3:9" ht="16.5" thickBot="1" x14ac:dyDescent="0.3">
      <c r="C17" s="132" t="s">
        <v>7</v>
      </c>
      <c r="D17" s="133"/>
      <c r="E17" s="133"/>
      <c r="F17" s="133"/>
      <c r="G17" s="134" t="s">
        <v>70</v>
      </c>
      <c r="H17" s="134"/>
      <c r="I17" s="60"/>
    </row>
    <row r="18" spans="3:9" ht="15" customHeight="1" x14ac:dyDescent="0.25">
      <c r="C18" s="112" t="s">
        <v>8</v>
      </c>
      <c r="D18" s="113"/>
      <c r="E18" s="113"/>
      <c r="F18" s="113"/>
      <c r="G18" s="113"/>
      <c r="H18" s="113"/>
      <c r="I18" s="118" t="s">
        <v>9</v>
      </c>
    </row>
    <row r="19" spans="3:9" ht="15.75" thickBot="1" x14ac:dyDescent="0.3">
      <c r="C19" s="115"/>
      <c r="D19" s="116"/>
      <c r="E19" s="116"/>
      <c r="F19" s="116"/>
      <c r="G19" s="116"/>
      <c r="H19" s="116"/>
      <c r="I19" s="119"/>
    </row>
    <row r="20" spans="3:9" x14ac:dyDescent="0.25">
      <c r="C20" s="120" t="s">
        <v>10</v>
      </c>
      <c r="D20" s="121"/>
      <c r="E20" s="121"/>
      <c r="F20" s="121"/>
      <c r="G20" s="121"/>
      <c r="H20" s="121"/>
      <c r="I20" s="59">
        <f ca="1">SUMIF($E$35:$I$57,"Generos_Alimenticios",$I$35:$I$57)</f>
        <v>0</v>
      </c>
    </row>
    <row r="21" spans="3:9" x14ac:dyDescent="0.25">
      <c r="C21" s="123" t="s">
        <v>11</v>
      </c>
      <c r="D21" s="124"/>
      <c r="E21" s="124"/>
      <c r="F21" s="124"/>
      <c r="G21" s="124"/>
      <c r="H21" s="124"/>
      <c r="I21" s="59">
        <f ca="1">SUMIF($E$35:$I$57,"Locações_Diversas",$I$35:$I$57)</f>
        <v>0</v>
      </c>
    </row>
    <row r="22" spans="3:9" x14ac:dyDescent="0.25">
      <c r="C22" s="123" t="s">
        <v>12</v>
      </c>
      <c r="D22" s="124"/>
      <c r="E22" s="124"/>
      <c r="F22" s="124"/>
      <c r="G22" s="124"/>
      <c r="H22" s="124"/>
      <c r="I22" s="59">
        <f ca="1">SUMIF($E$35:$I$57,"Medicamentos",$I$35:$I$57)</f>
        <v>0</v>
      </c>
    </row>
    <row r="23" spans="3:9" x14ac:dyDescent="0.25">
      <c r="C23" s="123" t="s">
        <v>13</v>
      </c>
      <c r="D23" s="124"/>
      <c r="E23" s="124"/>
      <c r="F23" s="124"/>
      <c r="G23" s="124"/>
      <c r="H23" s="124"/>
      <c r="I23" s="59">
        <f ca="1">SUMIF($E$35:$I$57,"Outras_Despesas",$I$35:$I$57)</f>
        <v>0</v>
      </c>
    </row>
    <row r="24" spans="3:9" x14ac:dyDescent="0.25">
      <c r="C24" s="123" t="s">
        <v>30</v>
      </c>
      <c r="D24" s="124"/>
      <c r="E24" s="124"/>
      <c r="F24" s="124"/>
      <c r="G24" s="124"/>
      <c r="H24" s="124"/>
      <c r="I24" s="59">
        <f ca="1">SUMIF($E$35:$I$57,"Materiais_Consumo",$I$35:$I$57)</f>
        <v>0</v>
      </c>
    </row>
    <row r="25" spans="3:9" x14ac:dyDescent="0.25">
      <c r="C25" s="123" t="s">
        <v>31</v>
      </c>
      <c r="D25" s="124"/>
      <c r="E25" s="124"/>
      <c r="F25" s="124"/>
      <c r="G25" s="124"/>
      <c r="H25" s="124"/>
      <c r="I25" s="59">
        <f ca="1">SUMIF($E$35:$I$57,"Serviços_Terceiros",$I$35:$I$57)</f>
        <v>0</v>
      </c>
    </row>
    <row r="26" spans="3:9" x14ac:dyDescent="0.25">
      <c r="C26" s="123" t="s">
        <v>14</v>
      </c>
      <c r="D26" s="124"/>
      <c r="E26" s="124"/>
      <c r="F26" s="124"/>
      <c r="G26" s="124"/>
      <c r="H26" s="124"/>
      <c r="I26" s="59">
        <f ca="1">SUMIF($E$35:$I$57,"Recursos_Humanos",$I$35:$I$57)+SUMIF($E$35:$I$57,"Encargos",$I$35:$I$57)</f>
        <v>35252.279999999992</v>
      </c>
    </row>
    <row r="27" spans="3:9" ht="15.75" thickBot="1" x14ac:dyDescent="0.3">
      <c r="C27" s="126" t="s">
        <v>15</v>
      </c>
      <c r="D27" s="127"/>
      <c r="E27" s="127"/>
      <c r="F27" s="127"/>
      <c r="G27" s="127"/>
      <c r="H27" s="127"/>
      <c r="I27" s="59">
        <f ca="1">SUMIF($E$35:$I$57,"Utilidades_Públicas",$I$35:$I$57)</f>
        <v>661.56000000000006</v>
      </c>
    </row>
    <row r="28" spans="3:9" x14ac:dyDescent="0.25">
      <c r="C28" s="129" t="s">
        <v>16</v>
      </c>
      <c r="D28" s="130"/>
      <c r="E28" s="130"/>
      <c r="F28" s="130"/>
      <c r="G28" s="130"/>
      <c r="H28" s="130"/>
      <c r="I28" s="8">
        <f ca="1">SUM(I20:I27)</f>
        <v>35913.839999999989</v>
      </c>
    </row>
    <row r="29" spans="3:9" x14ac:dyDescent="0.25">
      <c r="C29" s="109" t="s">
        <v>17</v>
      </c>
      <c r="D29" s="110"/>
      <c r="E29" s="110"/>
      <c r="F29" s="110"/>
      <c r="G29" s="110"/>
      <c r="H29" s="110"/>
      <c r="I29" s="9">
        <f ca="1">I14-I28</f>
        <v>46008.549999999996</v>
      </c>
    </row>
    <row r="30" spans="3:9" x14ac:dyDescent="0.25">
      <c r="C30" s="95" t="s">
        <v>18</v>
      </c>
      <c r="D30" s="96"/>
      <c r="E30" s="96"/>
      <c r="F30" s="96"/>
      <c r="G30" s="96"/>
      <c r="H30" s="96"/>
      <c r="I30" s="50"/>
    </row>
    <row r="31" spans="3:9" ht="15.75" thickBot="1" x14ac:dyDescent="0.3">
      <c r="C31" s="98" t="s">
        <v>19</v>
      </c>
      <c r="D31" s="99"/>
      <c r="E31" s="99"/>
      <c r="F31" s="99"/>
      <c r="G31" s="99"/>
      <c r="H31" s="99"/>
      <c r="I31" s="10">
        <f ca="1">I29-I30</f>
        <v>46008.549999999996</v>
      </c>
    </row>
    <row r="32" spans="3:9" ht="15.75" thickBot="1" x14ac:dyDescent="0.3"/>
    <row r="33" spans="2:12" s="11" customFormat="1" ht="20.25" customHeight="1" thickBot="1" x14ac:dyDescent="0.3">
      <c r="B33" s="17"/>
      <c r="C33" s="101" t="s">
        <v>38</v>
      </c>
      <c r="D33" s="103" t="s">
        <v>41</v>
      </c>
      <c r="E33" s="105" t="s">
        <v>24</v>
      </c>
      <c r="F33" s="105" t="s">
        <v>8</v>
      </c>
      <c r="G33" s="107" t="s">
        <v>25</v>
      </c>
      <c r="H33" s="107" t="s">
        <v>29</v>
      </c>
      <c r="I33" s="87" t="s">
        <v>20</v>
      </c>
      <c r="J33" s="201" t="s">
        <v>37</v>
      </c>
      <c r="K33" s="202"/>
      <c r="L33" s="203"/>
    </row>
    <row r="34" spans="2:12" s="11" customFormat="1" ht="20.25" customHeight="1" thickBot="1" x14ac:dyDescent="0.3">
      <c r="B34" s="17"/>
      <c r="C34" s="102"/>
      <c r="D34" s="104"/>
      <c r="E34" s="106"/>
      <c r="F34" s="106"/>
      <c r="G34" s="108"/>
      <c r="H34" s="108"/>
      <c r="I34" s="88"/>
      <c r="J34" s="30" t="s">
        <v>35</v>
      </c>
      <c r="K34" s="31" t="s">
        <v>36</v>
      </c>
      <c r="L34" s="32" t="s">
        <v>44</v>
      </c>
    </row>
    <row r="35" spans="2:12" s="11" customFormat="1" ht="15.75" thickBot="1" x14ac:dyDescent="0.3">
      <c r="B35" s="17"/>
      <c r="C35" s="21">
        <v>44813</v>
      </c>
      <c r="D35" s="22" t="s">
        <v>224</v>
      </c>
      <c r="E35" s="36" t="s">
        <v>27</v>
      </c>
      <c r="F35" s="36" t="s">
        <v>80</v>
      </c>
      <c r="G35" s="12" t="s">
        <v>105</v>
      </c>
      <c r="H35" s="12" t="s">
        <v>80</v>
      </c>
      <c r="I35" s="23">
        <v>1549.01</v>
      </c>
      <c r="J35" s="33"/>
      <c r="K35" s="34"/>
      <c r="L35" s="34"/>
    </row>
    <row r="36" spans="2:12" s="11" customFormat="1" ht="15.75" thickBot="1" x14ac:dyDescent="0.3">
      <c r="B36" s="17"/>
      <c r="C36" s="21">
        <v>44813</v>
      </c>
      <c r="D36" s="22" t="s">
        <v>224</v>
      </c>
      <c r="E36" s="36" t="s">
        <v>27</v>
      </c>
      <c r="F36" s="36" t="s">
        <v>80</v>
      </c>
      <c r="G36" s="12" t="s">
        <v>106</v>
      </c>
      <c r="H36" s="12" t="s">
        <v>80</v>
      </c>
      <c r="I36" s="23">
        <v>1549.01</v>
      </c>
      <c r="J36" s="33"/>
      <c r="K36" s="35"/>
      <c r="L36" s="35"/>
    </row>
    <row r="37" spans="2:12" s="11" customFormat="1" ht="15.75" thickBot="1" x14ac:dyDescent="0.3">
      <c r="B37" s="17"/>
      <c r="C37" s="21">
        <v>44819</v>
      </c>
      <c r="D37" s="22" t="s">
        <v>208</v>
      </c>
      <c r="E37" s="36" t="s">
        <v>28</v>
      </c>
      <c r="F37" s="36" t="s">
        <v>81</v>
      </c>
      <c r="G37" s="12" t="s">
        <v>180</v>
      </c>
      <c r="H37" s="12" t="s">
        <v>181</v>
      </c>
      <c r="I37" s="23">
        <v>99.99</v>
      </c>
      <c r="J37" s="33"/>
      <c r="K37" s="35"/>
      <c r="L37" s="35"/>
    </row>
    <row r="38" spans="2:12" s="11" customFormat="1" ht="15.75" thickBot="1" x14ac:dyDescent="0.3">
      <c r="B38" s="17"/>
      <c r="C38" s="21">
        <v>44826</v>
      </c>
      <c r="D38" s="22" t="s">
        <v>224</v>
      </c>
      <c r="E38" s="36" t="s">
        <v>27</v>
      </c>
      <c r="F38" s="36" t="s">
        <v>80</v>
      </c>
      <c r="G38" s="12" t="s">
        <v>108</v>
      </c>
      <c r="H38" s="12" t="s">
        <v>80</v>
      </c>
      <c r="I38" s="23">
        <v>1549.01</v>
      </c>
      <c r="J38" s="33"/>
      <c r="K38" s="35"/>
      <c r="L38" s="35"/>
    </row>
    <row r="39" spans="2:12" s="11" customFormat="1" ht="15.75" thickBot="1" x14ac:dyDescent="0.3">
      <c r="B39" s="17"/>
      <c r="C39" s="21">
        <v>44826</v>
      </c>
      <c r="D39" s="22" t="s">
        <v>224</v>
      </c>
      <c r="E39" s="36" t="s">
        <v>27</v>
      </c>
      <c r="F39" s="36" t="s">
        <v>80</v>
      </c>
      <c r="G39" s="12" t="s">
        <v>107</v>
      </c>
      <c r="H39" s="12" t="s">
        <v>80</v>
      </c>
      <c r="I39" s="23">
        <v>1549.01</v>
      </c>
      <c r="J39" s="33"/>
      <c r="K39" s="35"/>
      <c r="L39" s="35"/>
    </row>
    <row r="40" spans="2:12" s="11" customFormat="1" ht="15.75" thickBot="1" x14ac:dyDescent="0.3">
      <c r="B40" s="17"/>
      <c r="C40" s="21">
        <v>44826</v>
      </c>
      <c r="D40" s="22" t="s">
        <v>224</v>
      </c>
      <c r="E40" s="36" t="s">
        <v>27</v>
      </c>
      <c r="F40" s="36" t="s">
        <v>80</v>
      </c>
      <c r="G40" s="12" t="s">
        <v>177</v>
      </c>
      <c r="H40" s="12" t="s">
        <v>80</v>
      </c>
      <c r="I40" s="23">
        <v>1549.81</v>
      </c>
      <c r="J40" s="33"/>
      <c r="K40" s="35"/>
      <c r="L40" s="35"/>
    </row>
    <row r="41" spans="2:12" s="11" customFormat="1" ht="15.75" thickBot="1" x14ac:dyDescent="0.3">
      <c r="B41" s="17"/>
      <c r="C41" s="21">
        <v>44826</v>
      </c>
      <c r="D41" s="22" t="s">
        <v>224</v>
      </c>
      <c r="E41" s="36" t="s">
        <v>27</v>
      </c>
      <c r="F41" s="36" t="s">
        <v>80</v>
      </c>
      <c r="G41" s="12" t="s">
        <v>200</v>
      </c>
      <c r="H41" s="12" t="s">
        <v>80</v>
      </c>
      <c r="I41" s="23">
        <v>1549.01</v>
      </c>
      <c r="J41" s="33"/>
      <c r="K41" s="35"/>
      <c r="L41" s="35"/>
    </row>
    <row r="42" spans="2:12" s="11" customFormat="1" ht="15.75" thickBot="1" x14ac:dyDescent="0.3">
      <c r="B42" s="17"/>
      <c r="C42" s="21">
        <v>44826</v>
      </c>
      <c r="D42" s="22" t="s">
        <v>224</v>
      </c>
      <c r="E42" s="36" t="s">
        <v>27</v>
      </c>
      <c r="F42" s="36" t="s">
        <v>80</v>
      </c>
      <c r="G42" s="12" t="s">
        <v>178</v>
      </c>
      <c r="H42" s="12" t="s">
        <v>80</v>
      </c>
      <c r="I42" s="23">
        <v>1549.01</v>
      </c>
      <c r="J42" s="33"/>
      <c r="K42" s="35"/>
      <c r="L42" s="35"/>
    </row>
    <row r="43" spans="2:12" s="11" customFormat="1" ht="15.75" thickBot="1" x14ac:dyDescent="0.3">
      <c r="B43" s="17"/>
      <c r="C43" s="21">
        <v>44826</v>
      </c>
      <c r="D43" s="22" t="s">
        <v>224</v>
      </c>
      <c r="E43" s="36" t="s">
        <v>27</v>
      </c>
      <c r="F43" s="36" t="s">
        <v>80</v>
      </c>
      <c r="G43" s="12" t="s">
        <v>119</v>
      </c>
      <c r="H43" s="12" t="s">
        <v>80</v>
      </c>
      <c r="I43" s="23">
        <v>2499.2600000000002</v>
      </c>
      <c r="J43" s="33"/>
      <c r="K43" s="35"/>
      <c r="L43" s="35"/>
    </row>
    <row r="44" spans="2:12" s="11" customFormat="1" ht="15.75" thickBot="1" x14ac:dyDescent="0.3">
      <c r="B44" s="17"/>
      <c r="C44" s="21">
        <v>44826</v>
      </c>
      <c r="D44" s="22" t="s">
        <v>224</v>
      </c>
      <c r="E44" s="36" t="s">
        <v>27</v>
      </c>
      <c r="F44" s="36" t="s">
        <v>80</v>
      </c>
      <c r="G44" s="12" t="s">
        <v>121</v>
      </c>
      <c r="H44" s="12" t="s">
        <v>80</v>
      </c>
      <c r="I44" s="23">
        <v>2468.83</v>
      </c>
      <c r="J44" s="33"/>
      <c r="K44" s="35"/>
      <c r="L44" s="35"/>
    </row>
    <row r="45" spans="2:12" s="11" customFormat="1" ht="15.75" thickBot="1" x14ac:dyDescent="0.3">
      <c r="B45" s="17"/>
      <c r="C45" s="21">
        <v>44826</v>
      </c>
      <c r="D45" s="22" t="s">
        <v>225</v>
      </c>
      <c r="E45" s="36" t="s">
        <v>27</v>
      </c>
      <c r="F45" s="36" t="s">
        <v>32</v>
      </c>
      <c r="G45" s="12" t="s">
        <v>105</v>
      </c>
      <c r="H45" s="12" t="s">
        <v>80</v>
      </c>
      <c r="I45" s="23">
        <v>2059.29</v>
      </c>
      <c r="J45" s="33"/>
      <c r="K45" s="35"/>
      <c r="L45" s="35"/>
    </row>
    <row r="46" spans="2:12" s="11" customFormat="1" ht="15.75" thickBot="1" x14ac:dyDescent="0.3">
      <c r="B46" s="17"/>
      <c r="C46" s="21">
        <v>44826</v>
      </c>
      <c r="D46" s="22" t="s">
        <v>225</v>
      </c>
      <c r="E46" s="36" t="s">
        <v>27</v>
      </c>
      <c r="F46" s="36" t="s">
        <v>32</v>
      </c>
      <c r="G46" s="12" t="s">
        <v>108</v>
      </c>
      <c r="H46" s="12" t="s">
        <v>80</v>
      </c>
      <c r="I46" s="23">
        <v>2059.29</v>
      </c>
      <c r="J46" s="33"/>
      <c r="K46" s="35"/>
      <c r="L46" s="35"/>
    </row>
    <row r="47" spans="2:12" s="11" customFormat="1" ht="15.75" thickBot="1" x14ac:dyDescent="0.3">
      <c r="B47" s="17"/>
      <c r="C47" s="21">
        <v>44826</v>
      </c>
      <c r="D47" s="22" t="s">
        <v>211</v>
      </c>
      <c r="E47" s="36" t="s">
        <v>22</v>
      </c>
      <c r="F47" s="36" t="s">
        <v>49</v>
      </c>
      <c r="G47" s="12" t="s">
        <v>138</v>
      </c>
      <c r="H47" s="12" t="s">
        <v>226</v>
      </c>
      <c r="I47" s="23">
        <v>175.42</v>
      </c>
      <c r="J47" s="33"/>
      <c r="K47" s="35"/>
      <c r="L47" s="35"/>
    </row>
    <row r="48" spans="2:12" s="11" customFormat="1" ht="15.75" thickBot="1" x14ac:dyDescent="0.3">
      <c r="B48" s="17"/>
      <c r="C48" s="21">
        <v>44827</v>
      </c>
      <c r="D48" s="22" t="s">
        <v>221</v>
      </c>
      <c r="E48" s="36" t="s">
        <v>28</v>
      </c>
      <c r="F48" s="36" t="s">
        <v>39</v>
      </c>
      <c r="G48" s="12" t="s">
        <v>132</v>
      </c>
      <c r="H48" s="12" t="s">
        <v>202</v>
      </c>
      <c r="I48" s="23">
        <v>561.57000000000005</v>
      </c>
      <c r="J48" s="33"/>
      <c r="K48" s="35"/>
      <c r="L48" s="35"/>
    </row>
    <row r="49" spans="2:12" s="11" customFormat="1" ht="15.75" thickBot="1" x14ac:dyDescent="0.3">
      <c r="B49" s="17"/>
      <c r="C49" s="21">
        <v>44844</v>
      </c>
      <c r="D49" s="22" t="s">
        <v>227</v>
      </c>
      <c r="E49" s="36" t="s">
        <v>27</v>
      </c>
      <c r="F49" s="36" t="s">
        <v>80</v>
      </c>
      <c r="G49" s="12" t="s">
        <v>105</v>
      </c>
      <c r="H49" s="12" t="s">
        <v>80</v>
      </c>
      <c r="I49" s="23">
        <v>1290.8399999999999</v>
      </c>
      <c r="J49" s="33"/>
      <c r="K49" s="35"/>
      <c r="L49" s="35"/>
    </row>
    <row r="50" spans="2:12" s="11" customFormat="1" ht="15.75" thickBot="1" x14ac:dyDescent="0.3">
      <c r="B50" s="17"/>
      <c r="C50" s="21">
        <v>44844</v>
      </c>
      <c r="D50" s="22" t="s">
        <v>227</v>
      </c>
      <c r="E50" s="36" t="s">
        <v>27</v>
      </c>
      <c r="F50" s="36" t="s">
        <v>80</v>
      </c>
      <c r="G50" s="12" t="s">
        <v>106</v>
      </c>
      <c r="H50" s="12" t="s">
        <v>80</v>
      </c>
      <c r="I50" s="23">
        <v>1549.01</v>
      </c>
      <c r="J50" s="33"/>
      <c r="K50" s="35"/>
      <c r="L50" s="35"/>
    </row>
    <row r="51" spans="2:12" s="11" customFormat="1" ht="15.75" thickBot="1" x14ac:dyDescent="0.3">
      <c r="B51" s="17"/>
      <c r="C51" s="21">
        <v>44844</v>
      </c>
      <c r="D51" s="22" t="s">
        <v>227</v>
      </c>
      <c r="E51" s="36" t="s">
        <v>27</v>
      </c>
      <c r="F51" s="36" t="s">
        <v>80</v>
      </c>
      <c r="G51" s="12" t="s">
        <v>177</v>
      </c>
      <c r="H51" s="12" t="s">
        <v>80</v>
      </c>
      <c r="I51" s="23">
        <v>1549.01</v>
      </c>
      <c r="J51" s="33"/>
      <c r="K51" s="35"/>
      <c r="L51" s="35"/>
    </row>
    <row r="52" spans="2:12" s="11" customFormat="1" ht="15.75" thickBot="1" x14ac:dyDescent="0.3">
      <c r="B52" s="17"/>
      <c r="C52" s="21">
        <v>44844</v>
      </c>
      <c r="D52" s="22" t="s">
        <v>227</v>
      </c>
      <c r="E52" s="36" t="s">
        <v>27</v>
      </c>
      <c r="F52" s="36" t="s">
        <v>80</v>
      </c>
      <c r="G52" s="12" t="s">
        <v>200</v>
      </c>
      <c r="H52" s="12" t="s">
        <v>80</v>
      </c>
      <c r="I52" s="23">
        <v>1549.01</v>
      </c>
      <c r="J52" s="33"/>
      <c r="K52" s="35"/>
      <c r="L52" s="35"/>
    </row>
    <row r="53" spans="2:12" s="11" customFormat="1" ht="15.75" thickBot="1" x14ac:dyDescent="0.3">
      <c r="B53" s="17"/>
      <c r="C53" s="21">
        <v>44844</v>
      </c>
      <c r="D53" s="22" t="s">
        <v>227</v>
      </c>
      <c r="E53" s="36" t="s">
        <v>27</v>
      </c>
      <c r="F53" s="36" t="s">
        <v>80</v>
      </c>
      <c r="G53" s="12" t="s">
        <v>178</v>
      </c>
      <c r="H53" s="12" t="s">
        <v>80</v>
      </c>
      <c r="I53" s="23">
        <v>1549.01</v>
      </c>
      <c r="J53" s="33"/>
      <c r="K53" s="35"/>
      <c r="L53" s="35"/>
    </row>
    <row r="54" spans="2:12" s="11" customFormat="1" ht="15.75" thickBot="1" x14ac:dyDescent="0.3">
      <c r="B54" s="17"/>
      <c r="C54" s="21">
        <v>44844</v>
      </c>
      <c r="D54" s="22" t="s">
        <v>227</v>
      </c>
      <c r="E54" s="36" t="s">
        <v>27</v>
      </c>
      <c r="F54" s="36" t="s">
        <v>80</v>
      </c>
      <c r="G54" s="12" t="s">
        <v>119</v>
      </c>
      <c r="H54" s="12" t="s">
        <v>80</v>
      </c>
      <c r="I54" s="23">
        <v>2499.2600000000002</v>
      </c>
      <c r="J54" s="33"/>
      <c r="K54" s="35"/>
      <c r="L54" s="35"/>
    </row>
    <row r="55" spans="2:12" s="11" customFormat="1" ht="15.75" thickBot="1" x14ac:dyDescent="0.3">
      <c r="B55" s="17"/>
      <c r="C55" s="21">
        <v>44844</v>
      </c>
      <c r="D55" s="22" t="s">
        <v>227</v>
      </c>
      <c r="E55" s="36" t="s">
        <v>27</v>
      </c>
      <c r="F55" s="36" t="s">
        <v>80</v>
      </c>
      <c r="G55" s="12" t="s">
        <v>121</v>
      </c>
      <c r="H55" s="12" t="s">
        <v>80</v>
      </c>
      <c r="I55" s="23">
        <v>2320.33</v>
      </c>
      <c r="J55" s="33"/>
      <c r="K55" s="35"/>
      <c r="L55" s="35"/>
    </row>
    <row r="56" spans="2:12" s="11" customFormat="1" ht="15.75" thickBot="1" x14ac:dyDescent="0.3">
      <c r="B56" s="17"/>
      <c r="C56" s="21">
        <v>44844</v>
      </c>
      <c r="D56" s="22" t="s">
        <v>227</v>
      </c>
      <c r="E56" s="36" t="s">
        <v>27</v>
      </c>
      <c r="F56" s="36" t="s">
        <v>80</v>
      </c>
      <c r="G56" s="12" t="s">
        <v>108</v>
      </c>
      <c r="H56" s="12" t="s">
        <v>80</v>
      </c>
      <c r="I56" s="23">
        <v>1290.8399999999999</v>
      </c>
      <c r="J56" s="33"/>
      <c r="K56" s="35"/>
      <c r="L56" s="35"/>
    </row>
    <row r="57" spans="2:12" s="11" customFormat="1" ht="15.75" thickBot="1" x14ac:dyDescent="0.3">
      <c r="B57" s="17"/>
      <c r="C57" s="21">
        <v>44844</v>
      </c>
      <c r="D57" s="22" t="s">
        <v>227</v>
      </c>
      <c r="E57" s="36" t="s">
        <v>27</v>
      </c>
      <c r="F57" s="36" t="s">
        <v>80</v>
      </c>
      <c r="G57" s="12" t="s">
        <v>107</v>
      </c>
      <c r="H57" s="12" t="s">
        <v>80</v>
      </c>
      <c r="I57" s="23">
        <v>1549.01</v>
      </c>
      <c r="J57" s="33"/>
      <c r="K57" s="35"/>
      <c r="L57" s="35"/>
    </row>
    <row r="58" spans="2:12" s="11" customFormat="1" ht="15.75" thickBot="1" x14ac:dyDescent="0.3">
      <c r="B58" s="17"/>
      <c r="C58" s="89" t="s">
        <v>4</v>
      </c>
      <c r="D58" s="90"/>
      <c r="E58" s="90"/>
      <c r="F58" s="90"/>
      <c r="G58" s="90"/>
      <c r="H58" s="91"/>
      <c r="I58" s="26">
        <f>SUM(I35:I57)</f>
        <v>35913.839999999997</v>
      </c>
    </row>
    <row r="59" spans="2:12" s="11" customFormat="1" x14ac:dyDescent="0.25">
      <c r="B59" s="17"/>
      <c r="E59" s="20"/>
      <c r="F59" s="20"/>
    </row>
    <row r="63" spans="2:12" ht="34.5" customHeight="1" x14ac:dyDescent="0.25">
      <c r="C63" s="85" t="s">
        <v>74</v>
      </c>
      <c r="D63" s="85"/>
      <c r="E63" s="85"/>
      <c r="F63" s="85"/>
      <c r="G63" s="85"/>
      <c r="H63" s="85"/>
      <c r="I63" s="85"/>
    </row>
    <row r="64" spans="2:12" x14ac:dyDescent="0.25">
      <c r="C64" s="40"/>
      <c r="D64" s="40"/>
      <c r="E64" s="40"/>
      <c r="F64" s="40"/>
      <c r="G64" s="40"/>
      <c r="H64" s="40"/>
      <c r="I64" s="40"/>
    </row>
    <row r="65" spans="3:9" x14ac:dyDescent="0.25">
      <c r="C65" s="40"/>
      <c r="D65" s="40"/>
      <c r="E65" s="40"/>
      <c r="F65" s="40"/>
      <c r="G65" s="40"/>
      <c r="H65" s="40"/>
      <c r="I65" s="40"/>
    </row>
    <row r="66" spans="3:9" x14ac:dyDescent="0.25">
      <c r="C66" s="199"/>
      <c r="D66" s="199"/>
      <c r="E66" s="199"/>
      <c r="F66" s="199"/>
      <c r="G66" s="199"/>
      <c r="H66" s="199"/>
      <c r="I66"/>
    </row>
    <row r="67" spans="3:9" ht="15.75" x14ac:dyDescent="0.25">
      <c r="C67" s="63"/>
      <c r="D67" s="63"/>
      <c r="E67" s="63"/>
      <c r="F67" s="63"/>
      <c r="G67" s="28" t="s">
        <v>42</v>
      </c>
      <c r="H67" s="64" t="s">
        <v>45</v>
      </c>
      <c r="I67" s="2" t="s">
        <v>60</v>
      </c>
    </row>
    <row r="68" spans="3:9" x14ac:dyDescent="0.25">
      <c r="C68" s="199"/>
      <c r="D68" s="199"/>
      <c r="E68" s="199"/>
      <c r="F68" s="199"/>
      <c r="G68" s="199"/>
      <c r="H68" s="199"/>
      <c r="I68"/>
    </row>
    <row r="69" spans="3:9" x14ac:dyDescent="0.25">
      <c r="C69" s="65"/>
      <c r="D69" s="199"/>
      <c r="E69" s="200"/>
      <c r="F69" s="200"/>
      <c r="G69" s="200"/>
      <c r="H69" s="63"/>
      <c r="I69" s="199"/>
    </row>
    <row r="70" spans="3:9" ht="15.75" x14ac:dyDescent="0.25">
      <c r="C70" s="65"/>
      <c r="D70" s="199"/>
      <c r="E70" s="94" t="s">
        <v>75</v>
      </c>
      <c r="F70" s="94"/>
      <c r="G70" s="94"/>
      <c r="H70" s="66"/>
      <c r="I70" s="199"/>
    </row>
    <row r="71" spans="3:9" x14ac:dyDescent="0.25">
      <c r="C71" s="65"/>
      <c r="D71" s="63"/>
      <c r="E71" s="86" t="s">
        <v>21</v>
      </c>
      <c r="F71" s="86"/>
      <c r="G71" s="86"/>
      <c r="H71" s="66"/>
      <c r="I71" s="63"/>
    </row>
  </sheetData>
  <sheetProtection algorithmName="SHA-512" hashValue="YZ7CgbDQqOBdAxCnEYwLcQxs5qEEuhy3xbztIQ0OwAWlmsyE7Kb4jpfUizo1VI/zPgHsMlBB+3HLaMbNmDwnWQ==" saltValue="F8aO//174ZPUK0sAG9yR0Q==" spinCount="100000" sheet="1" objects="1" scenarios="1" formatCells="0" insertRows="0" deleteRows="0" sort="0"/>
  <mergeCells count="49">
    <mergeCell ref="C27:H27"/>
    <mergeCell ref="C28:H28"/>
    <mergeCell ref="C29:H29"/>
    <mergeCell ref="C14:H14"/>
    <mergeCell ref="E2:I2"/>
    <mergeCell ref="E3:I3"/>
    <mergeCell ref="E4:I4"/>
    <mergeCell ref="C5:H5"/>
    <mergeCell ref="C6:I6"/>
    <mergeCell ref="C7:F8"/>
    <mergeCell ref="G7:G8"/>
    <mergeCell ref="H7:H8"/>
    <mergeCell ref="I7:I8"/>
    <mergeCell ref="C9:F9"/>
    <mergeCell ref="C10:H10"/>
    <mergeCell ref="C11:H11"/>
    <mergeCell ref="C21:H21"/>
    <mergeCell ref="C22:H22"/>
    <mergeCell ref="C23:H23"/>
    <mergeCell ref="C24:H24"/>
    <mergeCell ref="C25:H25"/>
    <mergeCell ref="C17:F17"/>
    <mergeCell ref="G17:H17"/>
    <mergeCell ref="C18:H19"/>
    <mergeCell ref="I18:I19"/>
    <mergeCell ref="C20:H20"/>
    <mergeCell ref="C12:H12"/>
    <mergeCell ref="C13:H13"/>
    <mergeCell ref="C30:H30"/>
    <mergeCell ref="C31:H31"/>
    <mergeCell ref="E71:G71"/>
    <mergeCell ref="E70:G70"/>
    <mergeCell ref="H33:H34"/>
    <mergeCell ref="C63:I63"/>
    <mergeCell ref="C66:H66"/>
    <mergeCell ref="E69:G69"/>
    <mergeCell ref="C68:H68"/>
    <mergeCell ref="D69:D70"/>
    <mergeCell ref="I69:I70"/>
    <mergeCell ref="I33:I34"/>
    <mergeCell ref="C26:H26"/>
    <mergeCell ref="C16:I16"/>
    <mergeCell ref="J33:L33"/>
    <mergeCell ref="C58:H58"/>
    <mergeCell ref="C33:C34"/>
    <mergeCell ref="D33:D34"/>
    <mergeCell ref="E33:E34"/>
    <mergeCell ref="F33:F34"/>
    <mergeCell ref="G33:G34"/>
  </mergeCells>
  <dataValidations count="2">
    <dataValidation type="list" allowBlank="1" showInputMessage="1" showErrorMessage="1" promptTitle="Categoria da Despesa" prompt="Selecione a catergoria que sua despesa se encaixa:" sqref="F35:F57" xr:uid="{00000000-0002-0000-0800-000000000000}">
      <formula1>INDIRECT(E35)</formula1>
    </dataValidation>
    <dataValidation type="list" allowBlank="1" showInputMessage="1" showErrorMessage="1" promptTitle="Grupo da Despesa" prompt="Selecione o grupo que a sua despesa se encaixa:" sqref="E35:E57" xr:uid="{00000000-0002-0000-0800-000001000000}">
      <formula1>Grupos</formula1>
    </dataValidation>
  </dataValidations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8</vt:i4>
      </vt:variant>
    </vt:vector>
  </HeadingPairs>
  <TitlesOfParts>
    <vt:vector size="24" baseType="lpstr">
      <vt:lpstr>Minuta Janeiro</vt:lpstr>
      <vt:lpstr>Minuta Fevereiro</vt:lpstr>
      <vt:lpstr>Minuta Março</vt:lpstr>
      <vt:lpstr>Minuta Abril</vt:lpstr>
      <vt:lpstr>Minuta Maio</vt:lpstr>
      <vt:lpstr>Minuta Junho</vt:lpstr>
      <vt:lpstr>Minuta Agosto</vt:lpstr>
      <vt:lpstr>Minuta Julho</vt:lpstr>
      <vt:lpstr>Minuta Setembro</vt:lpstr>
      <vt:lpstr>Planilha2</vt:lpstr>
      <vt:lpstr>Planilha1</vt:lpstr>
      <vt:lpstr>Minuta Outubro</vt:lpstr>
      <vt:lpstr>Minuta Novembro</vt:lpstr>
      <vt:lpstr>Planilha3</vt:lpstr>
      <vt:lpstr>Minuta Dezembro</vt:lpstr>
      <vt:lpstr>Dados</vt:lpstr>
      <vt:lpstr>Encargos</vt:lpstr>
      <vt:lpstr>Grupos</vt:lpstr>
      <vt:lpstr>Locações_Diversas</vt:lpstr>
      <vt:lpstr>Materiais_Consumo</vt:lpstr>
      <vt:lpstr>Outras_Despesas</vt:lpstr>
      <vt:lpstr>Recursos_Humanos</vt:lpstr>
      <vt:lpstr>Serviços_Terceiros</vt:lpstr>
      <vt:lpstr>Utilidades_Públicas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bruna.barros</dc:creator>
  <cp:lastModifiedBy>nilton santos niltov</cp:lastModifiedBy>
  <cp:lastPrinted>2023-03-08T14:52:45Z</cp:lastPrinted>
  <dcterms:created xsi:type="dcterms:W3CDTF">2020-09-29T16:53:37Z</dcterms:created>
  <dcterms:modified xsi:type="dcterms:W3CDTF">2023-03-08T14:57:50Z</dcterms:modified>
</cp:coreProperties>
</file>